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doa\DOA_SFSD\LGSB\ACCOUNTING-REPORTING SECTION\ACCTNG-REPORTING DOCUMENTS\ANNUAL-FINANCIAL-REPORT\2026\"/>
    </mc:Choice>
  </mc:AlternateContent>
  <xr:revisionPtr revIDLastSave="0" documentId="13_ncr:1_{A3CA96FB-F06D-4D97-8F2F-FA05DC6EE0A6}" xr6:coauthVersionLast="47" xr6:coauthVersionMax="47" xr10:uidLastSave="{00000000-0000-0000-0000-000000000000}"/>
  <workbookProtection workbookAlgorithmName="SHA-512" workbookHashValue="RkHq25rnvqf0R4twMNRnLh0jFwtsVIYci+QmqDJp55Dcprj14xop0goGccqLxdRi8TDGq2hhK/f7YMifaO0nCg==" workbookSaltValue="1OYj7Bz2u8qU1eD9RXndXA==" workbookSpinCount="100000" lockStructure="1"/>
  <bookViews>
    <workbookView xWindow="19090" yWindow="-110" windowWidth="38620" windowHeight="21100" xr2:uid="{00000000-000D-0000-FFFF-FFFF00000000}"/>
  </bookViews>
  <sheets>
    <sheet name="Instructions" sheetId="14" r:id="rId1"/>
    <sheet name="Page 1 - Filing Fee Form " sheetId="13" r:id="rId2"/>
    <sheet name="Page 2 - Revenue- Expense" sheetId="1" r:id="rId3"/>
    <sheet name="FDRAAFRTable" sheetId="16" state="hidden" r:id="rId4"/>
    <sheet name="Update Log" sheetId="15" state="hidden" r:id="rId5"/>
    <sheet name="EntityTable" sheetId="17" state="hidden" r:id="rId6"/>
  </sheets>
  <definedNames>
    <definedName name="_xlnm.Print_Area" localSheetId="0">Instructions!$A$6:$K$59</definedName>
    <definedName name="_xlnm.Print_Area" localSheetId="1">'Page 1 - Filing Fee Form '!$A$3:$P$72</definedName>
    <definedName name="_xlnm.Print_Area" localSheetId="2">'Page 2 - Revenue- Expense'!$A$1:$E$57</definedName>
    <definedName name="_xlnm.Print_Titles" localSheetId="0">Instructions!$1:$5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3" l="1"/>
  <c r="D32" i="13"/>
  <c r="D26" i="13"/>
  <c r="D28" i="13"/>
  <c r="D30" i="13"/>
  <c r="B17" i="13" l="1"/>
  <c r="H19" i="13"/>
  <c r="F19" i="13"/>
  <c r="B19" i="13"/>
  <c r="H15" i="13" l="1"/>
  <c r="F15" i="13"/>
  <c r="B15" i="13"/>
  <c r="B13" i="13"/>
  <c r="J17" i="13" s="1"/>
  <c r="H26" i="16" l="1"/>
  <c r="H10" i="16"/>
  <c r="H25" i="16"/>
  <c r="H9" i="16"/>
  <c r="H24" i="16"/>
  <c r="H8" i="16"/>
  <c r="H23" i="16"/>
  <c r="H7" i="16"/>
  <c r="H22" i="16"/>
  <c r="H6" i="16"/>
  <c r="H21" i="16"/>
  <c r="H5" i="16"/>
  <c r="H20" i="16"/>
  <c r="H4" i="16"/>
  <c r="H19" i="16"/>
  <c r="H3" i="16"/>
  <c r="H18" i="16"/>
  <c r="H17" i="16"/>
  <c r="H16" i="16"/>
  <c r="H14" i="16"/>
  <c r="H13" i="16"/>
  <c r="H12" i="16"/>
  <c r="H11" i="16"/>
  <c r="H15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L4" i="16"/>
  <c r="L3" i="16"/>
  <c r="L2" i="16"/>
  <c r="H2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E2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D19" i="16" s="1"/>
  <c r="A5" i="1"/>
  <c r="C9" i="13"/>
  <c r="C23" i="16" s="1"/>
  <c r="C7" i="13"/>
  <c r="S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P4" i="16"/>
  <c r="P3" i="16"/>
  <c r="Q13" i="16"/>
  <c r="Q10" i="16"/>
  <c r="Q8" i="16"/>
  <c r="Q26" i="16"/>
  <c r="Q25" i="16"/>
  <c r="Q24" i="16"/>
  <c r="Q23" i="16"/>
  <c r="Q21" i="16"/>
  <c r="Q20" i="16"/>
  <c r="Q19" i="16"/>
  <c r="Q18" i="16"/>
  <c r="Q17" i="16"/>
  <c r="Q16" i="16"/>
  <c r="Q15" i="16"/>
  <c r="Q14" i="16"/>
  <c r="Q12" i="16"/>
  <c r="Q11" i="16"/>
  <c r="Q9" i="16"/>
  <c r="Q7" i="16"/>
  <c r="Q6" i="16"/>
  <c r="Q5" i="16"/>
  <c r="Q4" i="16"/>
  <c r="Q3" i="16"/>
  <c r="Q2" i="16"/>
  <c r="D2" i="16" l="1"/>
  <c r="D3" i="16"/>
  <c r="C14" i="16"/>
  <c r="D20" i="16"/>
  <c r="D21" i="16"/>
  <c r="D22" i="16"/>
  <c r="C13" i="16"/>
  <c r="D23" i="16"/>
  <c r="C15" i="16"/>
  <c r="D24" i="16"/>
  <c r="C8" i="16"/>
  <c r="C24" i="16"/>
  <c r="C9" i="16"/>
  <c r="C25" i="16"/>
  <c r="C10" i="16"/>
  <c r="C26" i="16"/>
  <c r="C11" i="16"/>
  <c r="C12" i="16"/>
  <c r="D25" i="16"/>
  <c r="D26" i="16"/>
  <c r="C16" i="16"/>
  <c r="D4" i="16"/>
  <c r="C17" i="16"/>
  <c r="D5" i="16"/>
  <c r="C2" i="16"/>
  <c r="C18" i="16"/>
  <c r="D6" i="16"/>
  <c r="C3" i="16"/>
  <c r="C19" i="16"/>
  <c r="D7" i="16"/>
  <c r="C4" i="16"/>
  <c r="C20" i="16"/>
  <c r="D8" i="16"/>
  <c r="C5" i="16"/>
  <c r="C21" i="16"/>
  <c r="D9" i="16"/>
  <c r="C6" i="16"/>
  <c r="C22" i="16"/>
  <c r="D10" i="16"/>
  <c r="C7" i="16"/>
  <c r="D11" i="16"/>
  <c r="D12" i="16"/>
  <c r="D13" i="16"/>
  <c r="D14" i="16"/>
  <c r="D15" i="16"/>
  <c r="D16" i="16"/>
  <c r="D17" i="16"/>
  <c r="D18" i="16"/>
  <c r="E52" i="1"/>
  <c r="E39" i="1"/>
  <c r="E25" i="1"/>
  <c r="E43" i="1" l="1"/>
  <c r="Q22" i="16" s="1"/>
  <c r="E54" i="1"/>
</calcChain>
</file>

<file path=xl/sharedStrings.xml><?xml version="1.0" encoding="utf-8"?>
<sst xmlns="http://schemas.openxmlformats.org/spreadsheetml/2006/main" count="1641" uniqueCount="735">
  <si>
    <t>STATE OF MONTANA</t>
  </si>
  <si>
    <t xml:space="preserve">  </t>
  </si>
  <si>
    <t>Montana Department of Administration</t>
  </si>
  <si>
    <t>PO Box 200547</t>
  </si>
  <si>
    <t>Name Correction:</t>
  </si>
  <si>
    <t>Address</t>
  </si>
  <si>
    <t>Address Correction:</t>
  </si>
  <si>
    <t>Date:</t>
  </si>
  <si>
    <t xml:space="preserve">E-mail: </t>
  </si>
  <si>
    <t>(2)</t>
  </si>
  <si>
    <r>
      <t xml:space="preserve"> </t>
    </r>
    <r>
      <rPr>
        <u/>
        <sz val="12"/>
        <rFont val="Arial"/>
        <family val="2"/>
      </rPr>
      <t xml:space="preserve">                        </t>
    </r>
  </si>
  <si>
    <t>Entity Name</t>
  </si>
  <si>
    <t>Title:</t>
  </si>
  <si>
    <t xml:space="preserve">Name: </t>
  </si>
  <si>
    <t>(a)</t>
  </si>
  <si>
    <t>(b)</t>
  </si>
  <si>
    <t>(c)</t>
  </si>
  <si>
    <t>(d)</t>
  </si>
  <si>
    <t>Add outstanding deposits</t>
  </si>
  <si>
    <t>Service Pensions</t>
  </si>
  <si>
    <t>Injury Allowance</t>
  </si>
  <si>
    <t>Sickness Allowance</t>
  </si>
  <si>
    <t>Funeral Expenses</t>
  </si>
  <si>
    <t>Return of Employee Contributions</t>
  </si>
  <si>
    <t>Audit Fee</t>
  </si>
  <si>
    <t>(e)</t>
  </si>
  <si>
    <t>(f)</t>
  </si>
  <si>
    <t>(g)</t>
  </si>
  <si>
    <t>(h)</t>
  </si>
  <si>
    <t>(I)</t>
  </si>
  <si>
    <t>(j)</t>
  </si>
  <si>
    <t>840 Helena Av.</t>
  </si>
  <si>
    <t>Helena, MT 59601</t>
  </si>
  <si>
    <t>Helena, MT  59620-0547</t>
  </si>
  <si>
    <t>Total of all Cash/Investments Reported:</t>
  </si>
  <si>
    <t>33XXXX</t>
  </si>
  <si>
    <t>5106XX</t>
  </si>
  <si>
    <t>5103XX</t>
  </si>
  <si>
    <t>Montana State Auditor</t>
  </si>
  <si>
    <t>33505X</t>
  </si>
  <si>
    <t>Other (Describe)</t>
  </si>
  <si>
    <t>(3)</t>
  </si>
  <si>
    <t xml:space="preserve">Miscellaneous Revenues </t>
  </si>
  <si>
    <t>366XXX</t>
  </si>
  <si>
    <t>Employee's Contributions</t>
  </si>
  <si>
    <t>Donations, Gifts and Bequests</t>
  </si>
  <si>
    <t>37XXXX</t>
  </si>
  <si>
    <t>*Description of Restatements/Prior Period Adjustments entered on Line 9</t>
  </si>
  <si>
    <t>101XXX</t>
  </si>
  <si>
    <t>Payment from State Auditor's Office (Insurance Apportionment)</t>
  </si>
  <si>
    <t>City</t>
  </si>
  <si>
    <t>State</t>
  </si>
  <si>
    <t>Zip</t>
  </si>
  <si>
    <t>00/00/0000</t>
  </si>
  <si>
    <t>00/00/00</t>
  </si>
  <si>
    <t>Fiscal Year End:</t>
  </si>
  <si>
    <r>
      <t>Taxes/Assessments</t>
    </r>
    <r>
      <rPr>
        <sz val="11"/>
        <rFont val="Calibri"/>
        <family val="2"/>
        <scheme val="minor"/>
      </rPr>
      <t xml:space="preserve"> </t>
    </r>
  </si>
  <si>
    <t>ANNUAL FINANCIAL REPORT</t>
  </si>
  <si>
    <t>If there are any other assets or liabilities, please list on separate sheet of paper and attach to this report.</t>
  </si>
  <si>
    <t>MT</t>
  </si>
  <si>
    <t>Mitchell Building - Room 255</t>
  </si>
  <si>
    <t>AND</t>
  </si>
  <si>
    <t>Local Government Services</t>
  </si>
  <si>
    <t>(4)</t>
  </si>
  <si>
    <t>LGSPortalRegistration@mt.gov</t>
  </si>
  <si>
    <t>MONTANA STATE AUDITOR:</t>
  </si>
  <si>
    <t>DEPARTMENT OF ADMINISTRATION/LOCAL GOVT SERVICES:</t>
  </si>
  <si>
    <t xml:space="preserve">Questions may be directed to our office at: (406)-444-9101 or </t>
  </si>
  <si>
    <r>
      <rPr>
        <b/>
        <u/>
        <sz val="12"/>
        <color indexed="8"/>
        <rFont val="Calibri"/>
        <family val="2"/>
        <scheme val="minor"/>
      </rPr>
      <t>CERTIFICATION:</t>
    </r>
    <r>
      <rPr>
        <b/>
        <sz val="12"/>
        <color indexed="8"/>
        <rFont val="Calibri"/>
        <family val="2"/>
        <scheme val="minor"/>
      </rPr>
      <t xml:space="preserve">   </t>
    </r>
    <r>
      <rPr>
        <sz val="12"/>
        <color indexed="8"/>
        <rFont val="Calibri"/>
        <family val="2"/>
        <scheme val="minor"/>
      </rPr>
      <t>I hereby certify that the information provided in this report is true and correct to the best of my knowledge.</t>
    </r>
  </si>
  <si>
    <t xml:space="preserve">Email to:  </t>
  </si>
  <si>
    <t xml:space="preserve">Upload through the Portal: </t>
  </si>
  <si>
    <r>
      <rPr>
        <sz val="12"/>
        <color theme="1"/>
        <rFont val="Calibri"/>
        <family val="2"/>
        <scheme val="minor"/>
      </rPr>
      <t>or</t>
    </r>
    <r>
      <rPr>
        <b/>
        <sz val="12"/>
        <color theme="1"/>
        <rFont val="Calibri"/>
        <family val="2"/>
        <scheme val="minor"/>
      </rPr>
      <t xml:space="preserve"> Email to:  </t>
    </r>
  </si>
  <si>
    <r>
      <rPr>
        <sz val="12"/>
        <rFont val="Calibri"/>
        <family val="2"/>
        <scheme val="minor"/>
      </rPr>
      <t>or</t>
    </r>
    <r>
      <rPr>
        <b/>
        <sz val="12"/>
        <rFont val="Calibri"/>
        <family val="2"/>
        <scheme val="minor"/>
      </rPr>
      <t xml:space="preserve"> send by Standard Mail:</t>
    </r>
  </si>
  <si>
    <r>
      <rPr>
        <sz val="12"/>
        <color theme="1"/>
        <rFont val="Calibri"/>
        <family val="2"/>
        <scheme val="minor"/>
      </rPr>
      <t>or</t>
    </r>
    <r>
      <rPr>
        <b/>
        <sz val="12"/>
        <color theme="1"/>
        <rFont val="Calibri"/>
        <family val="2"/>
        <scheme val="minor"/>
      </rPr>
      <t xml:space="preserve"> send by Standard Mail:</t>
    </r>
  </si>
  <si>
    <t>ENTITY CONTACT INFORMATION-REQUIRED</t>
  </si>
  <si>
    <t>Phone:</t>
  </si>
  <si>
    <t>Intergovernmental Revenues</t>
  </si>
  <si>
    <r>
      <t>Interest, Royalty, and Investment Earnings (also Gain/</t>
    </r>
    <r>
      <rPr>
        <sz val="11"/>
        <color rgb="FFC00000"/>
        <rFont val="Calibri"/>
        <family val="2"/>
        <scheme val="minor"/>
      </rPr>
      <t>(loss)</t>
    </r>
    <r>
      <rPr>
        <sz val="11"/>
        <rFont val="Calibri"/>
        <family val="2"/>
        <scheme val="minor"/>
      </rPr>
      <t xml:space="preserve"> on Sale of investments)</t>
    </r>
  </si>
  <si>
    <t>Disability Pensions</t>
  </si>
  <si>
    <t>Pension to Surviving Spouses and Children</t>
  </si>
  <si>
    <t>Bond and Insurance Premiums</t>
  </si>
  <si>
    <t xml:space="preserve">Other (Describe) </t>
  </si>
  <si>
    <t>Cash and Investments Held by the City/Town</t>
  </si>
  <si>
    <t xml:space="preserve">For other forms or information, please see our website at:  </t>
  </si>
  <si>
    <t>*Restatements/Prior Period Adjustments (if negative enter as a minus)</t>
  </si>
  <si>
    <t>101XXX/ 105XXX</t>
  </si>
  <si>
    <t>31XXXX/ 363XXX</t>
  </si>
  <si>
    <r>
      <rPr>
        <b/>
        <sz val="11"/>
        <rFont val="Calibri"/>
        <family val="2"/>
        <scheme val="minor"/>
      </rPr>
      <t xml:space="preserve">Cash and Investments </t>
    </r>
    <r>
      <rPr>
        <sz val="11"/>
        <rFont val="Calibri"/>
        <family val="2"/>
        <scheme val="minor"/>
      </rPr>
      <t xml:space="preserve">(Checking accounts, savings accounts, CD’s, money market accounts, investments, etc.)  </t>
    </r>
  </si>
  <si>
    <t>Subtract outstanding checks (enter as a negative)</t>
  </si>
  <si>
    <r>
      <rPr>
        <b/>
        <sz val="11"/>
        <rFont val="Calibri"/>
        <family val="2"/>
        <scheme val="minor"/>
      </rPr>
      <t xml:space="preserve">Balance Check:  </t>
    </r>
    <r>
      <rPr>
        <sz val="11"/>
        <rFont val="Calibri"/>
        <family val="2"/>
        <scheme val="minor"/>
      </rPr>
      <t xml:space="preserve">Difference between cash listed on line (10) minus line (15):                
</t>
    </r>
    <r>
      <rPr>
        <b/>
        <sz val="11"/>
        <rFont val="Calibri"/>
        <family val="2"/>
        <scheme val="minor"/>
      </rPr>
      <t>(Must be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$0; if not, the report is not in balance and may not be accepted.)</t>
    </r>
  </si>
  <si>
    <t>The annual financial report must be completed and submitted within 6 months of your fiscal year end. If your year end is June 30th, the report is due by December 31st.  Please note:  a monetary penalty may be assessed if the report is not submitted by the due date.</t>
  </si>
  <si>
    <t xml:space="preserve"> Type or sign name</t>
  </si>
  <si>
    <t>Board Member:</t>
  </si>
  <si>
    <t>Entity #:</t>
  </si>
  <si>
    <t>BARS Account #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</si>
  <si>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 Page 1 (this page) must be attached to all reports and no matter the format, the report is due within 6 months of your fiscal year-end.</t>
    </r>
  </si>
  <si>
    <t>Annual Financial Report Instructions</t>
  </si>
  <si>
    <t>Instructions - Tab 1</t>
  </si>
  <si>
    <t>Filing Fee Form - Tab 2</t>
  </si>
  <si>
    <t>Completed</t>
  </si>
  <si>
    <t>B.  Entity Contact Information:  enter name, email, title and phone number.</t>
  </si>
  <si>
    <t>Manual Completion of the Filing Fee Form</t>
  </si>
  <si>
    <t>Annual Financial Report - Tab 3</t>
  </si>
  <si>
    <t>2.  Annual Financial Report: used to report the financial activity of the entity for the fiscal year.</t>
  </si>
  <si>
    <t>Schedule of Assets and Liabilities</t>
  </si>
  <si>
    <t>Manual completion of the Annual Financial Report</t>
  </si>
  <si>
    <t>Fire Department Relief Association</t>
  </si>
  <si>
    <t>FIRE DEPARTMENT RELIEF ASSOCIATION</t>
  </si>
  <si>
    <t>1.  Filing Fee Form:  used to verify entity and contact information for the Fire Department Relief Association.</t>
  </si>
  <si>
    <t xml:space="preserve">Complete steps A and B above.  </t>
  </si>
  <si>
    <t>G.  Lines 11 - 15 Cash and Investments:  enter amounts from bank statement and/or reconciliations at fiscal year end.  The amount in line 15 should match to the amount in line 10.  The crosscheck box under line 15 should equal $0.  If it does not, you should determine the reason for the out of balance and make any corrections necessary prior to submitting the report.</t>
  </si>
  <si>
    <t xml:space="preserve">D.  Enter amount in Line 9 if applicable.  </t>
  </si>
  <si>
    <t>This form is used to report the financial status of the Fire Department Relief Association as of the fiscal year end.  There are 3 tabs in this workbook: "Instructions", "Filing Fee Form" and "Annual Financial Report".</t>
  </si>
  <si>
    <t>SUBMIT TO THE DEPARTMENT OF ADMINISTRATION AND THE MONTANA STATE AUDITOR</t>
  </si>
  <si>
    <t>DEPARTMENT OF ADMINISTRATION - LOCAL GOVERNMENT SERVICES BUREAU</t>
  </si>
  <si>
    <t>March 2021</t>
  </si>
  <si>
    <t>Added Update Log tab.</t>
  </si>
  <si>
    <t>General formating.</t>
  </si>
  <si>
    <t>Added instruction tab including manual completion instructions.</t>
  </si>
  <si>
    <t>This tab outlines the procedure for completing the Annual Financial Report (AFR).  It can also be used as a checklist to ensure required information is complete.  The instruction tab does not need to be included in your submission.</t>
  </si>
  <si>
    <t>Verified links to outside information.</t>
  </si>
  <si>
    <r>
      <rPr>
        <b/>
        <u/>
        <sz val="12"/>
        <color indexed="8"/>
        <rFont val="Calibri"/>
        <family val="2"/>
        <scheme val="minor"/>
      </rPr>
      <t>Alternative Report Formats:</t>
    </r>
    <r>
      <rPr>
        <u/>
        <sz val="12"/>
        <color indexed="8"/>
        <rFont val="Calibri"/>
        <family val="2"/>
        <scheme val="minor"/>
      </rPr>
      <t xml:space="preserve"> </t>
    </r>
    <r>
      <rPr>
        <sz val="12"/>
        <color indexed="8"/>
        <rFont val="Calibri"/>
        <family val="2"/>
        <scheme val="minor"/>
      </rPr>
      <t xml:space="preserve">You may submit computer-generated reports (such as a Balance Sheet and a Profit and Loss or Income Statement or an audit) as long as similar information is provided.  </t>
    </r>
  </si>
  <si>
    <t>SAOCSDFiscal@mt.gov</t>
  </si>
  <si>
    <t>Questions: Call 406-444-2040</t>
  </si>
  <si>
    <t>Updated the State Auditor's Office email and phone number per call from Adam Stoll</t>
  </si>
  <si>
    <t>March 2022</t>
  </si>
  <si>
    <t>Information in the salmon colored cells may NOT be modified.</t>
  </si>
  <si>
    <t>Entity Type</t>
  </si>
  <si>
    <t>Entity Number</t>
  </si>
  <si>
    <t>County</t>
  </si>
  <si>
    <t>Purpose of SPD</t>
  </si>
  <si>
    <t>SPD Formation Method</t>
  </si>
  <si>
    <t>Entity Governing Body</t>
  </si>
  <si>
    <t>Accounting Method</t>
  </si>
  <si>
    <t>Account Type</t>
  </si>
  <si>
    <t>Account Name</t>
  </si>
  <si>
    <t>Account Number</t>
  </si>
  <si>
    <t>Account Detail</t>
  </si>
  <si>
    <t>Amount</t>
  </si>
  <si>
    <t>County Records</t>
  </si>
  <si>
    <t>Comment1</t>
  </si>
  <si>
    <t>Comment2</t>
  </si>
  <si>
    <t>Comment3</t>
  </si>
  <si>
    <t>Balance</t>
  </si>
  <si>
    <t>Previous Cash Balance</t>
  </si>
  <si>
    <t>Receipts</t>
  </si>
  <si>
    <t>Disbursements</t>
  </si>
  <si>
    <t>Prior Year Adjustments</t>
  </si>
  <si>
    <t>New Cash Balance</t>
  </si>
  <si>
    <t>Assets</t>
  </si>
  <si>
    <t>Cash and Investments</t>
  </si>
  <si>
    <t xml:space="preserve">Taxes/Assessments </t>
  </si>
  <si>
    <t>Intergovernmental Revenues - Payment from State Auditor's Office (Insurance Apportionment)</t>
  </si>
  <si>
    <t>Intergovernmental Revenues - Other (Describe)</t>
  </si>
  <si>
    <t>Miscellaneous Revenues - Employee's Contributions</t>
  </si>
  <si>
    <t>Miscellaneous Revenues - Donations, Gifts and Bequests</t>
  </si>
  <si>
    <t>Miscellaneous Revenues - Other (Describe)</t>
  </si>
  <si>
    <t>Interest, Royalty, and Investment Earnings (also Gain/(loss) on Sale of investments)</t>
  </si>
  <si>
    <t>31XXXX-363XXX</t>
  </si>
  <si>
    <t>Entity Category</t>
  </si>
  <si>
    <t>Baker Fire Dept Relief Assoc</t>
  </si>
  <si>
    <t>Special Purpose Districts</t>
  </si>
  <si>
    <t>FIRE DEPARTMENT RELIEF ASSOCIATIONS</t>
  </si>
  <si>
    <t>Fallon County</t>
  </si>
  <si>
    <t>041301</t>
  </si>
  <si>
    <t>Belgrade Fire Dept Relief Assoc</t>
  </si>
  <si>
    <t>Gallatin County</t>
  </si>
  <si>
    <t>041601</t>
  </si>
  <si>
    <t>Belt Fire Dept Relief Assoc</t>
  </si>
  <si>
    <t>Cascade County</t>
  </si>
  <si>
    <t>040701</t>
  </si>
  <si>
    <t>Big Sandy Fire Dept Relief Assoc</t>
  </si>
  <si>
    <t>Chouteau County</t>
  </si>
  <si>
    <t>040801</t>
  </si>
  <si>
    <t>Big Timber Fire Dept Relief Assoc</t>
  </si>
  <si>
    <t>Sweet Grass County</t>
  </si>
  <si>
    <t>044901</t>
  </si>
  <si>
    <t>Boulder Fire Dept Relief Assoc</t>
  </si>
  <si>
    <t>Jefferson County</t>
  </si>
  <si>
    <t>042201</t>
  </si>
  <si>
    <t>Bridger Fire Dept Relief Assoc</t>
  </si>
  <si>
    <t>Carbon County</t>
  </si>
  <si>
    <t>040502</t>
  </si>
  <si>
    <t>Broadus Fire Dept Relief Assoc</t>
  </si>
  <si>
    <t>Powder River County</t>
  </si>
  <si>
    <t>043801</t>
  </si>
  <si>
    <t>Cascade Fire Dept Relief Assoc</t>
  </si>
  <si>
    <t>040702</t>
  </si>
  <si>
    <t>Chester Fire Dept Relief Assoc</t>
  </si>
  <si>
    <t>Liberty County</t>
  </si>
  <si>
    <t>042601</t>
  </si>
  <si>
    <t>Chinook Fire Dept Relief Assoc</t>
  </si>
  <si>
    <t>Blaine County</t>
  </si>
  <si>
    <t>040301</t>
  </si>
  <si>
    <t>Choteau Fire Dept Relief Assoc</t>
  </si>
  <si>
    <t>Teton County</t>
  </si>
  <si>
    <t>045001</t>
  </si>
  <si>
    <t>Circle Fire Dept Relief Assoc</t>
  </si>
  <si>
    <t>McCone County</t>
  </si>
  <si>
    <t>042901</t>
  </si>
  <si>
    <t>Colstrip Fire Dept Relief Assoc</t>
  </si>
  <si>
    <t>Rosebud County</t>
  </si>
  <si>
    <t>044402</t>
  </si>
  <si>
    <t>Columbia Falls Fire Dept Relief Assoc</t>
  </si>
  <si>
    <t>Flathead County</t>
  </si>
  <si>
    <t>041501</t>
  </si>
  <si>
    <t>Columbus Fire Dept Relief Assoc</t>
  </si>
  <si>
    <t>Stillwater County</t>
  </si>
  <si>
    <t>044801</t>
  </si>
  <si>
    <t>Conrad Fire Dept Relief Assoc</t>
  </si>
  <si>
    <t>Pondera County</t>
  </si>
  <si>
    <t>043701</t>
  </si>
  <si>
    <t>Culbertson Fire Dept Relief Assoc</t>
  </si>
  <si>
    <t>Roosevelt County</t>
  </si>
  <si>
    <t>044302</t>
  </si>
  <si>
    <t>Cut Bank Fire Dept Relief Assoc</t>
  </si>
  <si>
    <t>Glacier County</t>
  </si>
  <si>
    <t>041802</t>
  </si>
  <si>
    <t>Darby Fire Dept Relief Assoc</t>
  </si>
  <si>
    <t>Ravalli County</t>
  </si>
  <si>
    <t>044101</t>
  </si>
  <si>
    <t>Deer Lodge Fire Dept Relief Assoc</t>
  </si>
  <si>
    <t>Powell County</t>
  </si>
  <si>
    <t>043901</t>
  </si>
  <si>
    <t>Denton Fire Dept Relief Assoc</t>
  </si>
  <si>
    <t>Fergus County</t>
  </si>
  <si>
    <t>041401</t>
  </si>
  <si>
    <t>Dillon Fire Dept Relief Assoc</t>
  </si>
  <si>
    <t>Beaverhead County</t>
  </si>
  <si>
    <t>040101</t>
  </si>
  <si>
    <t>Dutton Fire Dept Relief Assoc</t>
  </si>
  <si>
    <t>045003</t>
  </si>
  <si>
    <t>East Helena Fire Dept Relief Assoc</t>
  </si>
  <si>
    <t>Lewis &amp; Clark County</t>
  </si>
  <si>
    <t>042501</t>
  </si>
  <si>
    <t>Ekalaka Fire Dept Relief Assoc</t>
  </si>
  <si>
    <t>Carter County</t>
  </si>
  <si>
    <t>040601</t>
  </si>
  <si>
    <t>Eureka Fire Dept Relief Assoc</t>
  </si>
  <si>
    <t>Lincoln County</t>
  </si>
  <si>
    <t>042701</t>
  </si>
  <si>
    <t>Fairfield Fire Dept Relief Assoc</t>
  </si>
  <si>
    <t>045002</t>
  </si>
  <si>
    <t>Fairview Fire Dept Relief Assoc</t>
  </si>
  <si>
    <t>Richland County</t>
  </si>
  <si>
    <t>044201</t>
  </si>
  <si>
    <t>Forsyth Fire Dept Relief Assoc</t>
  </si>
  <si>
    <t>044401</t>
  </si>
  <si>
    <t>Fort Benton Fire Dept Relief Assoc</t>
  </si>
  <si>
    <t>040802</t>
  </si>
  <si>
    <t>Fromberg Fire Dept Relief Assoc</t>
  </si>
  <si>
    <t>040503</t>
  </si>
  <si>
    <t>Geraldine Fire Dept Relief Assoc</t>
  </si>
  <si>
    <t>040803</t>
  </si>
  <si>
    <t>Glasgow Fire Dept Relief Assoc</t>
  </si>
  <si>
    <t>Valley County</t>
  </si>
  <si>
    <t>045302</t>
  </si>
  <si>
    <t>Grass Range Volunteer Fire Dept Relief Assoc</t>
  </si>
  <si>
    <t>041402</t>
  </si>
  <si>
    <t>Hamilton Fire Dept Relief Assoc</t>
  </si>
  <si>
    <t>044102</t>
  </si>
  <si>
    <t>Hardin Fire Dept Relief Assoc</t>
  </si>
  <si>
    <t>Big Horn County</t>
  </si>
  <si>
    <t>040201</t>
  </si>
  <si>
    <t>Harlem Fire Dept Relief Assoc</t>
  </si>
  <si>
    <t>040302</t>
  </si>
  <si>
    <t>Harlowton Fire Dept Relief Assoc</t>
  </si>
  <si>
    <t>Wheatland County</t>
  </si>
  <si>
    <t>045401</t>
  </si>
  <si>
    <t>Hobson Fire Dept Relief Assoc</t>
  </si>
  <si>
    <t>Judith Basin County</t>
  </si>
  <si>
    <t>042301</t>
  </si>
  <si>
    <t>Hot Springs Fire Dept Relief Assoc</t>
  </si>
  <si>
    <t>Sanders County</t>
  </si>
  <si>
    <t>044501</t>
  </si>
  <si>
    <t>Hysham Fire Dept Relief Assoc</t>
  </si>
  <si>
    <t>Treasure County</t>
  </si>
  <si>
    <t>045201</t>
  </si>
  <si>
    <t>Joliet Fire Dept Relief Assoc</t>
  </si>
  <si>
    <t>040504</t>
  </si>
  <si>
    <t>Jordan Fire Dept Relief Assoc</t>
  </si>
  <si>
    <t>Garfield County</t>
  </si>
  <si>
    <t>041701</t>
  </si>
  <si>
    <t>Judith Gap Fire Dept Relief Assoc</t>
  </si>
  <si>
    <t>045402</t>
  </si>
  <si>
    <t>Laurel Fire Dept Relief Assoc</t>
  </si>
  <si>
    <t>Yellowstone County</t>
  </si>
  <si>
    <t>045603</t>
  </si>
  <si>
    <t>Lavina Fire Dept Relief Assoc</t>
  </si>
  <si>
    <t>Golden Valley County</t>
  </si>
  <si>
    <t>041902</t>
  </si>
  <si>
    <t>Libby Fire Dept Relief Assoc</t>
  </si>
  <si>
    <t>042702</t>
  </si>
  <si>
    <t>Malta Fire Dept Relief Assoc</t>
  </si>
  <si>
    <t>Phillips County</t>
  </si>
  <si>
    <t>043602</t>
  </si>
  <si>
    <t>Manhattan Fire Dept Relief Assoc</t>
  </si>
  <si>
    <t>041603</t>
  </si>
  <si>
    <t>Medicine Lake Fire Dept Relief Assoc</t>
  </si>
  <si>
    <t>Sheridan County</t>
  </si>
  <si>
    <t>044601</t>
  </si>
  <si>
    <t>Moore Fire Dept Relief Assoc</t>
  </si>
  <si>
    <t>041404</t>
  </si>
  <si>
    <t>Nashua Fire Dept Relief Assoc</t>
  </si>
  <si>
    <t>045303</t>
  </si>
  <si>
    <t>Philipsburg Fire Dept Relief Assoc</t>
  </si>
  <si>
    <t>Granite County</t>
  </si>
  <si>
    <t>042002</t>
  </si>
  <si>
    <t>Plains Volunteer Fire Dept Relief</t>
  </si>
  <si>
    <t>044502</t>
  </si>
  <si>
    <t>Plentywood Fire Dept Relief Assoc</t>
  </si>
  <si>
    <t>044603</t>
  </si>
  <si>
    <t>Plevna Fire Dept Relief Assoc</t>
  </si>
  <si>
    <t>041302</t>
  </si>
  <si>
    <t>Polson Fire Dept Relief Assoc</t>
  </si>
  <si>
    <t>Lake County</t>
  </si>
  <si>
    <t>042401</t>
  </si>
  <si>
    <t>Poplar Fire Dept Relief Assoc</t>
  </si>
  <si>
    <t>044304</t>
  </si>
  <si>
    <t>Ronan Fire Dept Relief Assoc</t>
  </si>
  <si>
    <t>042402</t>
  </si>
  <si>
    <t>Roundup Fire Dept Relief Assoc</t>
  </si>
  <si>
    <t>Musselshell County</t>
  </si>
  <si>
    <t>043302</t>
  </si>
  <si>
    <t>Ryegate Fire Dept Relief Assoc</t>
  </si>
  <si>
    <t>041901</t>
  </si>
  <si>
    <t>Saco Fire Dept Relief Assoc</t>
  </si>
  <si>
    <t>043603</t>
  </si>
  <si>
    <t>Scobey Fire Dept Relief Assoc</t>
  </si>
  <si>
    <t>Daniels County</t>
  </si>
  <si>
    <t>041002</t>
  </si>
  <si>
    <t>Shelby Fire Dept Relief Assoc</t>
  </si>
  <si>
    <t>Toole County</t>
  </si>
  <si>
    <t>045102</t>
  </si>
  <si>
    <t>Sheridan Fire Dept Relief Assoc</t>
  </si>
  <si>
    <t>Madison County</t>
  </si>
  <si>
    <t>042802</t>
  </si>
  <si>
    <t>Sidney Fire Dept Relief Assoc</t>
  </si>
  <si>
    <t>044202</t>
  </si>
  <si>
    <t>St. Ignatius Fire Dept Relief Assoc</t>
  </si>
  <si>
    <t>042403</t>
  </si>
  <si>
    <t>Stanford Fire Dept Relief Assoc</t>
  </si>
  <si>
    <t>042302</t>
  </si>
  <si>
    <t>Stevensville Fire Dept Relief Assoc</t>
  </si>
  <si>
    <t>044104</t>
  </si>
  <si>
    <t>Superior Fire Dept Relief Assoc</t>
  </si>
  <si>
    <t>Mineral County</t>
  </si>
  <si>
    <t>043102</t>
  </si>
  <si>
    <t>Terry Fire Dept Relief Assoc</t>
  </si>
  <si>
    <t>Prairie County</t>
  </si>
  <si>
    <t>044011</t>
  </si>
  <si>
    <t>Thompson Falls Fire Dept Relief Assoc</t>
  </si>
  <si>
    <t>044503</t>
  </si>
  <si>
    <t>Three Forks Fire Dept Relief Assoc</t>
  </si>
  <si>
    <t>041604</t>
  </si>
  <si>
    <t>Townsend Fire Dept Relief Assoc</t>
  </si>
  <si>
    <t>Broadwater County</t>
  </si>
  <si>
    <t>040401</t>
  </si>
  <si>
    <t>Troy Volunteer Fire Dept Relief Assoc</t>
  </si>
  <si>
    <t>042704</t>
  </si>
  <si>
    <t>Twin Bridges Fire Dept Relief Assoc</t>
  </si>
  <si>
    <t>042803</t>
  </si>
  <si>
    <t>Valier Fire Dept Relief Assoc</t>
  </si>
  <si>
    <t>043702</t>
  </si>
  <si>
    <t>Virginia City Fire Dept Relief Assoc</t>
  </si>
  <si>
    <t>042804</t>
  </si>
  <si>
    <t>Walkerville Fire Dept Relief Assoc</t>
  </si>
  <si>
    <t>Silver Bow County</t>
  </si>
  <si>
    <t>044702</t>
  </si>
  <si>
    <t>Westby Fire Dept Relief Assoc</t>
  </si>
  <si>
    <t>044604</t>
  </si>
  <si>
    <t>White Sulphur Springs Volunteer Fire Dept Assoc</t>
  </si>
  <si>
    <t>Meagher County</t>
  </si>
  <si>
    <t>043001</t>
  </si>
  <si>
    <t>Whitefish Fire Dept Relief Assoc</t>
  </si>
  <si>
    <t>041503</t>
  </si>
  <si>
    <t>Whitehall Fire Dept Relief Assoc</t>
  </si>
  <si>
    <t>042202</t>
  </si>
  <si>
    <t>Wibaux Fire Dept Relief Assoc</t>
  </si>
  <si>
    <t>Wibaux County</t>
  </si>
  <si>
    <t>045501</t>
  </si>
  <si>
    <t>Winifred Fire Dept Relief Assoc</t>
  </si>
  <si>
    <t>041405</t>
  </si>
  <si>
    <t>Winnett Fire Dept Relief Assoc</t>
  </si>
  <si>
    <t>Petroleum County</t>
  </si>
  <si>
    <t>043501</t>
  </si>
  <si>
    <t>Wolf Point Fire Dept Relief Assoc</t>
  </si>
  <si>
    <t>044305</t>
  </si>
  <si>
    <t>A. Select Accounting Method.</t>
  </si>
  <si>
    <t>E.  Line 9 Prior Period Adjustments:   enter amount if applicable and enter explanation below line 10.</t>
  </si>
  <si>
    <t>F.  Line 10 Cash Balance at End of Fiscal Year:  automatically calculates.</t>
  </si>
  <si>
    <t>Board</t>
  </si>
  <si>
    <t>Petition - Other</t>
  </si>
  <si>
    <t>Added a lookup table for entities</t>
  </si>
  <si>
    <t>Updated instructions</t>
  </si>
  <si>
    <t>Added an autopopulated AFR Table.</t>
  </si>
  <si>
    <t>NEW***</t>
  </si>
  <si>
    <t>https://doa.mt.gov/SFSD/lgsb/</t>
  </si>
  <si>
    <t>https://mtlgsb.my.site.com/s/</t>
  </si>
  <si>
    <t>Mailing Address</t>
  </si>
  <si>
    <t>Mailing City</t>
  </si>
  <si>
    <t>Mailing State</t>
  </si>
  <si>
    <t>Mailing Zip</t>
  </si>
  <si>
    <t>Entity Fiscal Year End Date Dynamic</t>
  </si>
  <si>
    <t>Primary / Billing Address Line 1</t>
  </si>
  <si>
    <t>Billing City</t>
  </si>
  <si>
    <t>Billing State/Province</t>
  </si>
  <si>
    <t>Billing Zip/Postal Code</t>
  </si>
  <si>
    <t>Secondary / Shipping Address Line 1</t>
  </si>
  <si>
    <t>Shipping City</t>
  </si>
  <si>
    <t>Shipping State/Province</t>
  </si>
  <si>
    <t>Shipping Zip/Postal Code</t>
  </si>
  <si>
    <t>PO Box 881</t>
  </si>
  <si>
    <t>Baker</t>
  </si>
  <si>
    <t>59313</t>
  </si>
  <si>
    <t>91 E Central Ave</t>
  </si>
  <si>
    <t>Belgrade</t>
  </si>
  <si>
    <t>59714</t>
  </si>
  <si>
    <t>PO Box 453</t>
  </si>
  <si>
    <t>Belt</t>
  </si>
  <si>
    <t>59412</t>
  </si>
  <si>
    <t>PO Box 381</t>
  </si>
  <si>
    <t>Big Sandy</t>
  </si>
  <si>
    <t>59520</t>
  </si>
  <si>
    <t>115 Johannes Ave</t>
  </si>
  <si>
    <t>PO Box 264</t>
  </si>
  <si>
    <t>Big Timber</t>
  </si>
  <si>
    <t>59011</t>
  </si>
  <si>
    <t>PO Box 625</t>
  </si>
  <si>
    <t>Boulder</t>
  </si>
  <si>
    <t>59632</t>
  </si>
  <si>
    <t>PO Box 60</t>
  </si>
  <si>
    <t>Bridger</t>
  </si>
  <si>
    <t>59014</t>
  </si>
  <si>
    <t>PO Box 659</t>
  </si>
  <si>
    <t>Broadus</t>
  </si>
  <si>
    <t>59317-0659</t>
  </si>
  <si>
    <t>PO Box 518</t>
  </si>
  <si>
    <t>Cascade</t>
  </si>
  <si>
    <t>59421</t>
  </si>
  <si>
    <t>PO Box 644</t>
  </si>
  <si>
    <t>Chester</t>
  </si>
  <si>
    <t>59522</t>
  </si>
  <si>
    <t>PO Box 1161</t>
  </si>
  <si>
    <t>Chinook</t>
  </si>
  <si>
    <t>59523</t>
  </si>
  <si>
    <t>PO Box 619</t>
  </si>
  <si>
    <t>Choteau</t>
  </si>
  <si>
    <t>59422</t>
  </si>
  <si>
    <t>PO Box 140</t>
  </si>
  <si>
    <t>Circle</t>
  </si>
  <si>
    <t>59215</t>
  </si>
  <si>
    <t>PO Box 1902</t>
  </si>
  <si>
    <t>Colstrip</t>
  </si>
  <si>
    <t>59323</t>
  </si>
  <si>
    <t>PO Box 1080</t>
  </si>
  <si>
    <t>Columbia Falls</t>
  </si>
  <si>
    <t>59912</t>
  </si>
  <si>
    <t>PO Box 549</t>
  </si>
  <si>
    <t>Columbus</t>
  </si>
  <si>
    <t>59019</t>
  </si>
  <si>
    <t>15 5th Ave SW</t>
  </si>
  <si>
    <t>Conrad</t>
  </si>
  <si>
    <t>59425</t>
  </si>
  <si>
    <t>PO Box 689</t>
  </si>
  <si>
    <t>Culbertson</t>
  </si>
  <si>
    <t>59218</t>
  </si>
  <si>
    <t>221 West Main Street</t>
  </si>
  <si>
    <t>Cut Bank</t>
  </si>
  <si>
    <t>59427</t>
  </si>
  <si>
    <t>PO Box 879</t>
  </si>
  <si>
    <t>Darby</t>
  </si>
  <si>
    <t>59829</t>
  </si>
  <si>
    <t>212 Missouri Ave</t>
  </si>
  <si>
    <t>Deer Lodge</t>
  </si>
  <si>
    <t>59722</t>
  </si>
  <si>
    <t>PO Box 986</t>
  </si>
  <si>
    <t>Denton</t>
  </si>
  <si>
    <t>59430</t>
  </si>
  <si>
    <t>405 N Idaho</t>
  </si>
  <si>
    <t>Dillon</t>
  </si>
  <si>
    <t>59725</t>
  </si>
  <si>
    <t>PO Box 401</t>
  </si>
  <si>
    <t>Dutton</t>
  </si>
  <si>
    <t>59433</t>
  </si>
  <si>
    <t>PO Box 1170</t>
  </si>
  <si>
    <t>East Helena</t>
  </si>
  <si>
    <t>59635</t>
  </si>
  <si>
    <t>PO Box 261</t>
  </si>
  <si>
    <t>Ekalaka</t>
  </si>
  <si>
    <t>59324</t>
  </si>
  <si>
    <t>PO Box 623</t>
  </si>
  <si>
    <t>Eureka</t>
  </si>
  <si>
    <t>59917</t>
  </si>
  <si>
    <t>PO Box 8</t>
  </si>
  <si>
    <t>Fairfield</t>
  </si>
  <si>
    <t>59436</t>
  </si>
  <si>
    <t>PO Box 500</t>
  </si>
  <si>
    <t>Fairview</t>
  </si>
  <si>
    <t>59221</t>
  </si>
  <si>
    <t>PO Box 565</t>
  </si>
  <si>
    <t>Forsyth</t>
  </si>
  <si>
    <t>59327</t>
  </si>
  <si>
    <t>Fort Benton</t>
  </si>
  <si>
    <t>59442</t>
  </si>
  <si>
    <t>PO Box 194</t>
  </si>
  <si>
    <t>Fromberg</t>
  </si>
  <si>
    <t>59029</t>
  </si>
  <si>
    <t>PO Box 224</t>
  </si>
  <si>
    <t>Geraldine</t>
  </si>
  <si>
    <t>59446</t>
  </si>
  <si>
    <t>319 Third St S</t>
  </si>
  <si>
    <t>Glasgow</t>
  </si>
  <si>
    <t>59230</t>
  </si>
  <si>
    <t>PO Box 807</t>
  </si>
  <si>
    <t>Grass Range</t>
  </si>
  <si>
    <t>59032</t>
  </si>
  <si>
    <t>223 S Second</t>
  </si>
  <si>
    <t>Hamilton</t>
  </si>
  <si>
    <t>59840</t>
  </si>
  <si>
    <t>406 N Cheyenne</t>
  </si>
  <si>
    <t>Hardin</t>
  </si>
  <si>
    <t>59034</t>
  </si>
  <si>
    <t>PO Box 1105</t>
  </si>
  <si>
    <t>Harlem</t>
  </si>
  <si>
    <t>59526</t>
  </si>
  <si>
    <t>PO Box 512</t>
  </si>
  <si>
    <t>Harlowton</t>
  </si>
  <si>
    <t>59036</t>
  </si>
  <si>
    <t>PO Box 237</t>
  </si>
  <si>
    <t>Hobson</t>
  </si>
  <si>
    <t>59452</t>
  </si>
  <si>
    <t>PO Box 669</t>
  </si>
  <si>
    <t>Hot Springs</t>
  </si>
  <si>
    <t>59845</t>
  </si>
  <si>
    <t>PO Box 228</t>
  </si>
  <si>
    <t>Hysham</t>
  </si>
  <si>
    <t>59038-0228</t>
  </si>
  <si>
    <t>PO Box 388</t>
  </si>
  <si>
    <t>Joliet</t>
  </si>
  <si>
    <t>59041</t>
  </si>
  <si>
    <t>PO Box 205</t>
  </si>
  <si>
    <t>Jordan</t>
  </si>
  <si>
    <t>59337</t>
  </si>
  <si>
    <t>PO Box 157</t>
  </si>
  <si>
    <t>Judith Gap</t>
  </si>
  <si>
    <t>59453</t>
  </si>
  <si>
    <t>PO Box 516</t>
  </si>
  <si>
    <t>Laurel</t>
  </si>
  <si>
    <t>59044</t>
  </si>
  <si>
    <t>PO Box 231</t>
  </si>
  <si>
    <t>Lavina</t>
  </si>
  <si>
    <t>59046</t>
  </si>
  <si>
    <t>PO Box 796</t>
  </si>
  <si>
    <t>Libby</t>
  </si>
  <si>
    <t>59923</t>
  </si>
  <si>
    <t>PO Box 956</t>
  </si>
  <si>
    <t>Malta</t>
  </si>
  <si>
    <t>59538</t>
  </si>
  <si>
    <t>PO Box 911</t>
  </si>
  <si>
    <t>Manhattan</t>
  </si>
  <si>
    <t>59741</t>
  </si>
  <si>
    <t>PO Box 5</t>
  </si>
  <si>
    <t>Medicine Lake</t>
  </si>
  <si>
    <t>59247</t>
  </si>
  <si>
    <t>PO Box 98</t>
  </si>
  <si>
    <t>Moore</t>
  </si>
  <si>
    <t>59464</t>
  </si>
  <si>
    <t>PO Box 47</t>
  </si>
  <si>
    <t>Nashua</t>
  </si>
  <si>
    <t>59248</t>
  </si>
  <si>
    <t>PO Box 37</t>
  </si>
  <si>
    <t>Philipsburg</t>
  </si>
  <si>
    <t>59858</t>
  </si>
  <si>
    <t>PO Box 567</t>
  </si>
  <si>
    <t>Plains</t>
  </si>
  <si>
    <t>59859</t>
  </si>
  <si>
    <t>205 W 1st</t>
  </si>
  <si>
    <t>Plentywood</t>
  </si>
  <si>
    <t>59254</t>
  </si>
  <si>
    <t>PO Box 235</t>
  </si>
  <si>
    <t>Plevna</t>
  </si>
  <si>
    <t>59344</t>
  </si>
  <si>
    <t>106 1st St E</t>
  </si>
  <si>
    <t>Polson</t>
  </si>
  <si>
    <t>59860</t>
  </si>
  <si>
    <t>PO Box 630</t>
  </si>
  <si>
    <t>Poplar</t>
  </si>
  <si>
    <t>59255</t>
  </si>
  <si>
    <t>207 Main SW Ste A</t>
  </si>
  <si>
    <t>Ronan</t>
  </si>
  <si>
    <t>59864</t>
  </si>
  <si>
    <t>PO Box 660</t>
  </si>
  <si>
    <t>Roundup</t>
  </si>
  <si>
    <t>59072</t>
  </si>
  <si>
    <t>PO Box 163</t>
  </si>
  <si>
    <t>Ryegate</t>
  </si>
  <si>
    <t>59074</t>
  </si>
  <si>
    <t>PO Box 254</t>
  </si>
  <si>
    <t>Saco</t>
  </si>
  <si>
    <t>59261</t>
  </si>
  <si>
    <t>PO Box 637</t>
  </si>
  <si>
    <t>Scobey</t>
  </si>
  <si>
    <t>59263</t>
  </si>
  <si>
    <t>PO Box 310</t>
  </si>
  <si>
    <t>Shelby</t>
  </si>
  <si>
    <t>59474</t>
  </si>
  <si>
    <t>PO Box 78</t>
  </si>
  <si>
    <t>Sheridan</t>
  </si>
  <si>
    <t>59749</t>
  </si>
  <si>
    <t>115 2nd St SE</t>
  </si>
  <si>
    <t>Sidney</t>
  </si>
  <si>
    <t>59270</t>
  </si>
  <si>
    <t>PO Box 485</t>
  </si>
  <si>
    <t>St. Ignatius</t>
  </si>
  <si>
    <t>59865-0485</t>
  </si>
  <si>
    <t>PO Box 173</t>
  </si>
  <si>
    <t>Stanford</t>
  </si>
  <si>
    <t>59479</t>
  </si>
  <si>
    <t>PO Box 193</t>
  </si>
  <si>
    <t>Stevensville</t>
  </si>
  <si>
    <t>59870</t>
  </si>
  <si>
    <t>PO Box 729</t>
  </si>
  <si>
    <t>Superior</t>
  </si>
  <si>
    <t>59872</t>
  </si>
  <si>
    <t>PO Box 650</t>
  </si>
  <si>
    <t>Terry</t>
  </si>
  <si>
    <t>59349</t>
  </si>
  <si>
    <t>PO Box 99</t>
  </si>
  <si>
    <t>Thompson Falls</t>
  </si>
  <si>
    <t>59873</t>
  </si>
  <si>
    <t>PO Box 187</t>
  </si>
  <si>
    <t>Three Forks</t>
  </si>
  <si>
    <t>59752</t>
  </si>
  <si>
    <t>130 S Cedar St</t>
  </si>
  <si>
    <t>Townsend</t>
  </si>
  <si>
    <t>59644</t>
  </si>
  <si>
    <t>PO Box 490</t>
  </si>
  <si>
    <t>Troy</t>
  </si>
  <si>
    <t>59935</t>
  </si>
  <si>
    <t>184 Seyler Ln</t>
  </si>
  <si>
    <t>Twin Bridges</t>
  </si>
  <si>
    <t>59754</t>
  </si>
  <si>
    <t>PO Box 523</t>
  </si>
  <si>
    <t>Valier</t>
  </si>
  <si>
    <t>59486</t>
  </si>
  <si>
    <t>PO Box 35</t>
  </si>
  <si>
    <t>Virginia City</t>
  </si>
  <si>
    <t>59755-0164</t>
  </si>
  <si>
    <t>40 W Daly St</t>
  </si>
  <si>
    <t>Walkerville</t>
  </si>
  <si>
    <t>59701</t>
  </si>
  <si>
    <t>PO Box 186</t>
  </si>
  <si>
    <t>Westby</t>
  </si>
  <si>
    <t>59275</t>
  </si>
  <si>
    <t>PO Box 1154</t>
  </si>
  <si>
    <t>Whitefish</t>
  </si>
  <si>
    <t>59937</t>
  </si>
  <si>
    <t>111 Whitetail Rd</t>
  </si>
  <si>
    <t>Whitehall</t>
  </si>
  <si>
    <t>59759</t>
  </si>
  <si>
    <t>PO Box 621</t>
  </si>
  <si>
    <t>White Sulphur Springs</t>
  </si>
  <si>
    <t>59645</t>
  </si>
  <si>
    <t>PO Box 219</t>
  </si>
  <si>
    <t>Wibaux</t>
  </si>
  <si>
    <t>59353-0219</t>
  </si>
  <si>
    <t>PO Box 181</t>
  </si>
  <si>
    <t>Winifred</t>
  </si>
  <si>
    <t>59489</t>
  </si>
  <si>
    <t>Winnett</t>
  </si>
  <si>
    <t>59087</t>
  </si>
  <si>
    <t>201 4th Ave S</t>
  </si>
  <si>
    <t>Wolf Point</t>
  </si>
  <si>
    <t>59201</t>
  </si>
  <si>
    <t>Reports should be submitted through the LGSB Local Government Entity Portal. Reports should be uploaded as a PDF and an Excel spreadsheet.</t>
  </si>
  <si>
    <t>Establishing MCA Code</t>
  </si>
  <si>
    <t>Formation Year</t>
  </si>
  <si>
    <t>SPD Formation</t>
  </si>
  <si>
    <t>SPD Governing Body</t>
  </si>
  <si>
    <t>19-18-102</t>
  </si>
  <si>
    <t>To Oversee the FDRA Disability and Pension Fund</t>
  </si>
  <si>
    <t>FIRE DEPARTMENT RELIEF ASSOCIATION INFORMATION</t>
  </si>
  <si>
    <t>* If any of the information to the left is incorrect or missing, please make corrections or identify answers on the right.</t>
  </si>
  <si>
    <r>
      <rPr>
        <b/>
        <sz val="12"/>
        <rFont val="Calibri"/>
        <family val="2"/>
        <scheme val="minor"/>
      </rPr>
      <t xml:space="preserve">Formation Year </t>
    </r>
    <r>
      <rPr>
        <sz val="12"/>
        <rFont val="Calibri"/>
        <family val="2"/>
        <scheme val="minor"/>
      </rPr>
      <t>(if known):</t>
    </r>
  </si>
  <si>
    <t>Entity Type Governing Body:</t>
  </si>
  <si>
    <t>Purpose of Special Purpose District:</t>
  </si>
  <si>
    <t>Corrected Purpose:</t>
  </si>
  <si>
    <t>Formation Year (YYYY):</t>
  </si>
  <si>
    <t>Corrected MCA Code:</t>
  </si>
  <si>
    <t>Corrected Entity Governing Body:</t>
  </si>
  <si>
    <t>Please Provide</t>
  </si>
  <si>
    <t>Entity Type MCA Code:</t>
  </si>
  <si>
    <t>Limited to 250 characters</t>
  </si>
  <si>
    <t>NOTE: Begin by entering Entity Information on the Filing Fee Form before completing the Annual Financial Report</t>
  </si>
  <si>
    <t>FDRA Formation:</t>
  </si>
  <si>
    <t>Corrected Formation Type:</t>
  </si>
  <si>
    <t>Formation Methods</t>
  </si>
  <si>
    <t>(Select From Dropbox)</t>
  </si>
  <si>
    <t>Other - Please Describe in Purpose Field Below</t>
  </si>
  <si>
    <t>Governing Entities</t>
  </si>
  <si>
    <t>Commission</t>
  </si>
  <si>
    <t>Elected Official</t>
  </si>
  <si>
    <t>Appointed Official</t>
  </si>
  <si>
    <r>
      <t xml:space="preserve">Balance at </t>
    </r>
    <r>
      <rPr>
        <b/>
        <u/>
        <sz val="11"/>
        <rFont val="Calibri"/>
        <family val="2"/>
        <scheme val="minor"/>
      </rPr>
      <t>Beginning</t>
    </r>
    <r>
      <rPr>
        <b/>
        <sz val="11"/>
        <rFont val="Calibri"/>
        <family val="2"/>
        <scheme val="minor"/>
      </rPr>
      <t xml:space="preserve"> of Fiscal year:  </t>
    </r>
    <r>
      <rPr>
        <sz val="11"/>
        <rFont val="Calibri"/>
        <family val="2"/>
        <scheme val="minor"/>
      </rPr>
      <t>should agree to the Ending Cash Balance on last year's report.  If not, you may need to report a Restatement or Prior Period Adjustment on line 9.</t>
    </r>
  </si>
  <si>
    <r>
      <t xml:space="preserve">Balance at </t>
    </r>
    <r>
      <rPr>
        <b/>
        <u/>
        <sz val="11"/>
        <rFont val="Calibri"/>
        <family val="2"/>
        <scheme val="minor"/>
      </rPr>
      <t>End</t>
    </r>
    <r>
      <rPr>
        <b/>
        <sz val="11"/>
        <rFont val="Calibri"/>
        <family val="2"/>
        <scheme val="minor"/>
      </rPr>
      <t xml:space="preserve"> of Fiscal Year:
  (line 1 + Line 6 - Line 8  +/-  Line 9)</t>
    </r>
  </si>
  <si>
    <t>FDRA-FY2026-V26.1</t>
  </si>
  <si>
    <t>Updated FFF with auto-populating addresses, space for FDRA info, and conditional formating.</t>
  </si>
  <si>
    <t>Instructions</t>
  </si>
  <si>
    <t>Added lanquage for FDRA information.</t>
  </si>
  <si>
    <t>Filing Fee Form</t>
  </si>
  <si>
    <t>Revenue-Expense</t>
  </si>
  <si>
    <t>EntityTable</t>
  </si>
  <si>
    <t>Removed "Cash" from Headers</t>
  </si>
  <si>
    <t>Version</t>
  </si>
  <si>
    <t>Page</t>
  </si>
  <si>
    <t>Changes</t>
  </si>
  <si>
    <t>Date</t>
  </si>
  <si>
    <t>Editor</t>
  </si>
  <si>
    <t>J.Plaggemeyer</t>
  </si>
  <si>
    <t>Updated EntityTable with Addresses and FDRA info</t>
  </si>
  <si>
    <t>B.  Line 1 Balance at Beginning of Fiscal Year:  Enter amount of cash at the beginning of the year.   This amount should balance to the amount of cash at the end of the prior fiscal year.</t>
  </si>
  <si>
    <t>C.  Lines 2 - 6  Receipts:  enter the amount of cash receipts (monies received) in the appropriate category.  The total amount of receipts will automatically calculate in Line 6.</t>
  </si>
  <si>
    <t>D.  Lines 7 - 8 Expenditures:  enter the amount of expenditures (monies spent) by the categories listed.  The total amount of expenditures will automatically calculate in Line 8.</t>
  </si>
  <si>
    <t>A.  Enter beginning amounts in Line 1.  
This amount should balance to the amount of cash at the end of the prior fiscal year.</t>
  </si>
  <si>
    <t>B.  Enter receipts (monies received) in Lines 2 - 5 in the appropriate categories and enter total amount of cash received in Line 6.</t>
  </si>
  <si>
    <t xml:space="preserve">C.  Enter Expenditures (monies spent) in Line 7  and enter total amount of cash disbursed in Line 8.   </t>
  </si>
  <si>
    <t>F.  Line 10 should equal the following:  Line 1 + Line 6 - Line 8 +/- Line 9 = Line 10 or Beginning Balance + Receipts - Expenditures +/- Prior Period Adjustment = Balance at End of Fiscal Year.</t>
  </si>
  <si>
    <t>Expenditures</t>
  </si>
  <si>
    <t>Total Receipts (Total Lines 2 through 5)</t>
  </si>
  <si>
    <t>Total Expenditures (Total Lines 7a through 7j)</t>
  </si>
  <si>
    <t>Fire Dept Membership - City/Town</t>
  </si>
  <si>
    <t>Membership of fire department for City</t>
  </si>
  <si>
    <t>Membership of fire department for Town</t>
  </si>
  <si>
    <r>
      <t xml:space="preserve">A.  ENTITY INFORMATION: Choose your entity name from the drop-down list (Cell B11). The Following fields will auto-fill: fiscal year end date, entity number, entity type, entity county should auto-fill. The mailing address and secondary address the LGSB has on file will also populate.  Please indicate if any corrections need to be made. </t>
    </r>
    <r>
      <rPr>
        <b/>
        <sz val="10"/>
        <rFont val="Arial"/>
        <family val="2"/>
      </rPr>
      <t xml:space="preserve">If the only address on file is a PO Box, please provide a physical address.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</si>
</sst>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0_);[Red]\(0\)"/>
    <numFmt numFmtId="166" formatCode="000000"/>
    <numFmt numFmtId="167" formatCode="0;\-0;;@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rgb="FFC00000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u/>
      <sz val="12"/>
      <color indexed="8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name val="Aharoni"/>
      <charset val="177"/>
    </font>
    <font>
      <b/>
      <u val="doubleAccounting"/>
      <sz val="11"/>
      <name val="Calibri"/>
      <family val="2"/>
      <scheme val="minor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4"/>
      <name val="Calibri"/>
      <family val="2"/>
      <scheme val="minor"/>
    </font>
    <font>
      <u/>
      <sz val="10"/>
      <name val="Arial"/>
      <family val="2"/>
    </font>
    <font>
      <b/>
      <sz val="10"/>
      <color rgb="FFA20000"/>
      <name val="Arial"/>
      <family val="2"/>
    </font>
    <font>
      <b/>
      <u/>
      <sz val="12"/>
      <color rgb="FFED0000"/>
      <name val="Calibri"/>
      <family val="2"/>
      <scheme val="minor"/>
    </font>
    <font>
      <sz val="12"/>
      <color rgb="FFA2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 tint="-0.14996795556505021"/>
      </left>
      <right/>
      <top/>
      <bottom/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/>
      <top/>
      <bottom style="thin">
        <color indexed="64"/>
      </bottom>
      <diagonal/>
    </border>
    <border>
      <left/>
      <right style="thick">
        <color theme="0" tint="-0.14996795556505021"/>
      </right>
      <top/>
      <bottom style="thin">
        <color indexed="64"/>
      </bottom>
      <diagonal/>
    </border>
    <border>
      <left style="thick">
        <color theme="0" tint="-0.14996795556505021"/>
      </left>
      <right/>
      <top/>
      <bottom style="thick">
        <color theme="0" tint="-0.14996795556505021"/>
      </bottom>
      <diagonal/>
    </border>
    <border>
      <left/>
      <right/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/>
      <bottom style="thick">
        <color theme="0" tint="-0.14996795556505021"/>
      </bottom>
      <diagonal/>
    </border>
    <border>
      <left style="thick">
        <color theme="0" tint="-0.14996795556505021"/>
      </left>
      <right/>
      <top style="thick">
        <color theme="0" tint="-0.14993743705557422"/>
      </top>
      <bottom/>
      <diagonal/>
    </border>
    <border>
      <left/>
      <right/>
      <top style="thick">
        <color theme="0" tint="-0.14993743705557422"/>
      </top>
      <bottom/>
      <diagonal/>
    </border>
    <border>
      <left/>
      <right style="thick">
        <color theme="0" tint="-0.14996795556505021"/>
      </right>
      <top style="thick">
        <color theme="0" tint="-0.14993743705557422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 tint="-0.14996795556505021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thick">
        <color theme="0" tint="-0.14996795556505021"/>
      </right>
      <top/>
      <bottom style="thin">
        <color theme="1" tint="4.9989318521683403E-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 tint="-0.14996795556505021"/>
      </left>
      <right/>
      <top style="thick">
        <color theme="0" tint="-0.14996795556505021"/>
      </top>
      <bottom style="thin">
        <color indexed="64"/>
      </bottom>
      <diagonal/>
    </border>
    <border>
      <left/>
      <right/>
      <top style="thick">
        <color theme="0" tint="-0.14996795556505021"/>
      </top>
      <bottom style="thin">
        <color indexed="64"/>
      </bottom>
      <diagonal/>
    </border>
    <border>
      <left/>
      <right style="thick">
        <color theme="0" tint="-0.14996795556505021"/>
      </right>
      <top style="thick">
        <color theme="0" tint="-0.14996795556505021"/>
      </top>
      <bottom style="thin">
        <color indexed="64"/>
      </bottom>
      <diagonal/>
    </border>
    <border>
      <left style="thick">
        <color theme="0" tint="-0.14996795556505021"/>
      </left>
      <right/>
      <top style="thin">
        <color indexed="64"/>
      </top>
      <bottom/>
      <diagonal/>
    </border>
    <border>
      <left/>
      <right style="thick">
        <color theme="0" tint="-0.14996795556505021"/>
      </right>
      <top style="thin">
        <color indexed="64"/>
      </top>
      <bottom/>
      <diagonal/>
    </border>
  </borders>
  <cellStyleXfs count="32">
    <xf numFmtId="0" fontId="0" fillId="0" borderId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4" fontId="41" fillId="0" borderId="0" applyFont="0" applyFill="0" applyBorder="0" applyAlignment="0" applyProtection="0"/>
  </cellStyleXfs>
  <cellXfs count="304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5" fillId="0" borderId="0" xfId="0" applyFont="1"/>
    <xf numFmtId="0" fontId="17" fillId="0" borderId="0" xfId="0" applyFont="1"/>
    <xf numFmtId="49" fontId="17" fillId="0" borderId="0" xfId="0" applyNumberFormat="1" applyFont="1" applyAlignment="1">
      <alignment horizontal="left" vertical="top"/>
    </xf>
    <xf numFmtId="0" fontId="15" fillId="0" borderId="0" xfId="25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4" fillId="0" borderId="0" xfId="0" applyFont="1"/>
    <xf numFmtId="43" fontId="27" fillId="0" borderId="2" xfId="0" applyNumberFormat="1" applyFont="1" applyBorder="1" applyProtection="1">
      <protection locked="0"/>
    </xf>
    <xf numFmtId="0" fontId="27" fillId="0" borderId="15" xfId="0" applyFont="1" applyBorder="1" applyAlignment="1" applyProtection="1">
      <alignment horizontal="left" vertical="center" wrapText="1" indent="1"/>
      <protection locked="0"/>
    </xf>
    <xf numFmtId="43" fontId="27" fillId="0" borderId="3" xfId="0" applyNumberFormat="1" applyFont="1" applyBorder="1" applyProtection="1">
      <protection locked="0"/>
    </xf>
    <xf numFmtId="0" fontId="27" fillId="0" borderId="15" xfId="0" applyFont="1" applyBorder="1" applyAlignment="1" applyProtection="1">
      <alignment horizontal="left" wrapText="1" indent="1"/>
      <protection locked="0"/>
    </xf>
    <xf numFmtId="0" fontId="27" fillId="0" borderId="15" xfId="0" applyFont="1" applyBorder="1" applyAlignment="1" applyProtection="1">
      <alignment horizontal="left" indent="1"/>
      <protection locked="0"/>
    </xf>
    <xf numFmtId="0" fontId="15" fillId="0" borderId="0" xfId="0" applyFont="1"/>
    <xf numFmtId="0" fontId="14" fillId="0" borderId="11" xfId="0" applyFont="1" applyBorder="1" applyAlignment="1">
      <alignment horizontal="right"/>
    </xf>
    <xf numFmtId="14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/>
    <xf numFmtId="0" fontId="15" fillId="0" borderId="13" xfId="0" applyFont="1" applyBorder="1"/>
    <xf numFmtId="0" fontId="14" fillId="0" borderId="0" xfId="25" applyFont="1" applyAlignment="1">
      <alignment horizontal="left"/>
    </xf>
    <xf numFmtId="0" fontId="14" fillId="0" borderId="4" xfId="0" applyFont="1" applyBorder="1" applyAlignment="1">
      <alignment horizontal="right"/>
    </xf>
    <xf numFmtId="14" fontId="15" fillId="0" borderId="0" xfId="0" applyNumberFormat="1" applyFont="1" applyAlignment="1">
      <alignment horizontal="center" vertical="center"/>
    </xf>
    <xf numFmtId="0" fontId="15" fillId="0" borderId="5" xfId="0" applyFont="1" applyBorder="1"/>
    <xf numFmtId="0" fontId="14" fillId="0" borderId="0" xfId="25" applyFont="1" applyAlignment="1">
      <alignment horizontal="center" vertical="center"/>
    </xf>
    <xf numFmtId="0" fontId="15" fillId="0" borderId="0" xfId="25" applyFont="1" applyAlignment="1">
      <alignment horizontal="left"/>
    </xf>
    <xf numFmtId="166" fontId="14" fillId="0" borderId="0" xfId="25" applyNumberFormat="1" applyFont="1" applyAlignment="1">
      <alignment horizontal="left" indent="1"/>
    </xf>
    <xf numFmtId="166" fontId="14" fillId="0" borderId="4" xfId="25" applyNumberFormat="1" applyFont="1" applyBorder="1" applyAlignment="1">
      <alignment horizontal="left" indent="1"/>
    </xf>
    <xf numFmtId="166" fontId="32" fillId="0" borderId="0" xfId="25" applyNumberFormat="1" applyFont="1" applyAlignment="1">
      <alignment horizontal="center" vertical="top"/>
    </xf>
    <xf numFmtId="166" fontId="14" fillId="0" borderId="5" xfId="25" applyNumberFormat="1" applyFont="1" applyBorder="1" applyAlignment="1">
      <alignment horizontal="left" indent="1"/>
    </xf>
    <xf numFmtId="0" fontId="15" fillId="0" borderId="0" xfId="25" applyFont="1"/>
    <xf numFmtId="166" fontId="14" fillId="0" borderId="0" xfId="25" applyNumberFormat="1" applyFont="1"/>
    <xf numFmtId="166" fontId="14" fillId="0" borderId="4" xfId="25" applyNumberFormat="1" applyFont="1" applyBorder="1" applyAlignment="1">
      <alignment horizontal="right"/>
    </xf>
    <xf numFmtId="166" fontId="14" fillId="0" borderId="0" xfId="25" applyNumberFormat="1" applyFont="1" applyAlignment="1">
      <alignment horizontal="center"/>
    </xf>
    <xf numFmtId="166" fontId="14" fillId="0" borderId="5" xfId="25" applyNumberFormat="1" applyFont="1" applyBorder="1"/>
    <xf numFmtId="166" fontId="14" fillId="0" borderId="4" xfId="25" applyNumberFormat="1" applyFont="1" applyBorder="1" applyAlignment="1">
      <alignment horizontal="left"/>
    </xf>
    <xf numFmtId="0" fontId="14" fillId="0" borderId="0" xfId="25" applyFont="1"/>
    <xf numFmtId="0" fontId="14" fillId="0" borderId="0" xfId="25" applyFont="1" applyAlignment="1">
      <alignment horizontal="center"/>
    </xf>
    <xf numFmtId="0" fontId="22" fillId="0" borderId="0" xfId="25" applyFont="1"/>
    <xf numFmtId="0" fontId="26" fillId="0" borderId="0" xfId="25" applyFont="1" applyAlignment="1">
      <alignment horizontal="left"/>
    </xf>
    <xf numFmtId="0" fontId="32" fillId="0" borderId="0" xfId="0" applyFont="1" applyAlignment="1">
      <alignment horizontal="left" vertical="top"/>
    </xf>
    <xf numFmtId="0" fontId="32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8" fillId="0" borderId="0" xfId="25" applyFont="1" applyAlignment="1">
      <alignment horizontal="left" vertical="top" wrapText="1"/>
    </xf>
    <xf numFmtId="0" fontId="18" fillId="0" borderId="0" xfId="25" applyFont="1"/>
    <xf numFmtId="0" fontId="19" fillId="0" borderId="0" xfId="25" applyFont="1" applyAlignment="1">
      <alignment horizontal="left"/>
    </xf>
    <xf numFmtId="0" fontId="15" fillId="0" borderId="0" xfId="25" applyFont="1" applyAlignment="1">
      <alignment vertical="center"/>
    </xf>
    <xf numFmtId="0" fontId="18" fillId="0" borderId="0" xfId="25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25" applyFont="1" applyAlignment="1">
      <alignment horizontal="right" vertical="center"/>
    </xf>
    <xf numFmtId="0" fontId="15" fillId="0" borderId="0" xfId="25" applyFont="1" applyAlignment="1">
      <alignment horizontal="left" vertical="center"/>
    </xf>
    <xf numFmtId="0" fontId="18" fillId="0" borderId="1" xfId="25" applyFont="1" applyBorder="1"/>
    <xf numFmtId="0" fontId="15" fillId="0" borderId="0" xfId="25" applyFont="1" applyAlignment="1">
      <alignment horizontal="right"/>
    </xf>
    <xf numFmtId="0" fontId="20" fillId="0" borderId="0" xfId="25" applyFont="1" applyAlignment="1">
      <alignment vertical="top"/>
    </xf>
    <xf numFmtId="0" fontId="20" fillId="0" borderId="0" xfId="25" applyFont="1" applyAlignment="1">
      <alignment vertical="top" wrapText="1"/>
    </xf>
    <xf numFmtId="0" fontId="21" fillId="0" borderId="0" xfId="25" applyFont="1" applyAlignment="1">
      <alignment horizontal="center" vertical="top" wrapText="1"/>
    </xf>
    <xf numFmtId="0" fontId="20" fillId="0" borderId="0" xfId="25" applyFont="1" applyAlignment="1">
      <alignment horizontal="left" vertical="top" wrapText="1"/>
    </xf>
    <xf numFmtId="0" fontId="28" fillId="0" borderId="14" xfId="0" applyFont="1" applyBorder="1" applyAlignment="1">
      <alignment horizontal="left" wrapText="1"/>
    </xf>
    <xf numFmtId="0" fontId="28" fillId="0" borderId="0" xfId="0" applyFont="1"/>
    <xf numFmtId="0" fontId="28" fillId="0" borderId="0" xfId="0" applyFont="1" applyAlignment="1">
      <alignment horizontal="left" wrapText="1"/>
    </xf>
    <xf numFmtId="43" fontId="27" fillId="0" borderId="0" xfId="0" applyNumberFormat="1" applyFont="1"/>
    <xf numFmtId="165" fontId="27" fillId="0" borderId="0" xfId="0" applyNumberFormat="1" applyFont="1" applyAlignment="1">
      <alignment horizont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28" fillId="0" borderId="0" xfId="0" applyFont="1" applyAlignment="1">
      <alignment wrapText="1"/>
    </xf>
    <xf numFmtId="0" fontId="28" fillId="2" borderId="0" xfId="0" applyFont="1" applyFill="1" applyAlignment="1">
      <alignment wrapText="1"/>
    </xf>
    <xf numFmtId="0" fontId="28" fillId="0" borderId="0" xfId="0" applyFont="1" applyAlignment="1">
      <alignment horizontal="right"/>
    </xf>
    <xf numFmtId="165" fontId="15" fillId="0" borderId="0" xfId="0" applyNumberFormat="1" applyFont="1" applyAlignment="1">
      <alignment horizontal="center"/>
    </xf>
    <xf numFmtId="0" fontId="24" fillId="0" borderId="0" xfId="0" applyFont="1"/>
    <xf numFmtId="43" fontId="14" fillId="0" borderId="0" xfId="0" applyNumberFormat="1" applyFont="1"/>
    <xf numFmtId="0" fontId="31" fillId="0" borderId="0" xfId="0" applyFont="1" applyAlignment="1">
      <alignment horizontal="right"/>
    </xf>
    <xf numFmtId="0" fontId="27" fillId="0" borderId="0" xfId="0" applyFont="1"/>
    <xf numFmtId="44" fontId="27" fillId="0" borderId="1" xfId="0" applyNumberFormat="1" applyFont="1" applyBorder="1"/>
    <xf numFmtId="44" fontId="27" fillId="0" borderId="0" xfId="0" applyNumberFormat="1" applyFont="1"/>
    <xf numFmtId="0" fontId="28" fillId="0" borderId="0" xfId="0" applyFont="1" applyAlignment="1">
      <alignment horizontal="center"/>
    </xf>
    <xf numFmtId="0" fontId="28" fillId="0" borderId="18" xfId="0" applyFont="1" applyBorder="1" applyAlignment="1">
      <alignment wrapText="1"/>
    </xf>
    <xf numFmtId="0" fontId="28" fillId="0" borderId="14" xfId="15" applyFont="1" applyBorder="1"/>
    <xf numFmtId="0" fontId="27" fillId="0" borderId="0" xfId="15" applyFont="1" applyAlignment="1">
      <alignment horizontal="center" vertical="top" wrapText="1"/>
    </xf>
    <xf numFmtId="0" fontId="27" fillId="0" borderId="15" xfId="15" applyFont="1" applyBorder="1" applyAlignment="1">
      <alignment vertical="top" wrapText="1"/>
    </xf>
    <xf numFmtId="0" fontId="27" fillId="0" borderId="15" xfId="15" applyFont="1" applyBorder="1" applyAlignment="1">
      <alignment horizontal="left" vertical="center" wrapText="1" indent="1"/>
    </xf>
    <xf numFmtId="0" fontId="27" fillId="0" borderId="0" xfId="15" applyFont="1" applyAlignment="1">
      <alignment horizontal="center" vertical="top"/>
    </xf>
    <xf numFmtId="0" fontId="28" fillId="2" borderId="0" xfId="15" applyFont="1" applyFill="1" applyAlignment="1">
      <alignment vertical="center" wrapText="1"/>
    </xf>
    <xf numFmtId="0" fontId="28" fillId="0" borderId="0" xfId="15" applyFont="1" applyAlignment="1">
      <alignment vertical="center" wrapText="1"/>
    </xf>
    <xf numFmtId="0" fontId="27" fillId="0" borderId="0" xfId="15" applyFont="1" applyAlignment="1">
      <alignment horizontal="left" vertical="top" wrapText="1"/>
    </xf>
    <xf numFmtId="0" fontId="35" fillId="0" borderId="0" xfId="0" applyFont="1" applyAlignment="1">
      <alignment horizontal="center" vertical="center"/>
    </xf>
    <xf numFmtId="0" fontId="28" fillId="0" borderId="14" xfId="0" applyFont="1" applyBorder="1" applyAlignment="1" applyProtection="1">
      <alignment horizontal="left" wrapText="1"/>
      <protection locked="0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164" fontId="28" fillId="0" borderId="0" xfId="0" quotePrefix="1" applyNumberFormat="1" applyFont="1" applyAlignment="1">
      <alignment horizontal="center" vertical="top"/>
    </xf>
    <xf numFmtId="164" fontId="28" fillId="0" borderId="0" xfId="0" quotePrefix="1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27" fillId="0" borderId="14" xfId="0" applyFont="1" applyBorder="1" applyAlignment="1" applyProtection="1">
      <alignment horizontal="left" wrapText="1" indent="1"/>
      <protection locked="0"/>
    </xf>
    <xf numFmtId="0" fontId="27" fillId="0" borderId="14" xfId="0" applyFont="1" applyBorder="1" applyAlignment="1" applyProtection="1">
      <alignment horizontal="left" indent="1"/>
      <protection locked="0"/>
    </xf>
    <xf numFmtId="0" fontId="38" fillId="0" borderId="0" xfId="29" applyFont="1" applyAlignment="1">
      <alignment vertical="center" wrapText="1"/>
    </xf>
    <xf numFmtId="0" fontId="37" fillId="0" borderId="0" xfId="11" applyFont="1" applyAlignment="1" applyProtection="1">
      <alignment horizontal="left"/>
    </xf>
    <xf numFmtId="0" fontId="37" fillId="0" borderId="0" xfId="11" applyFont="1" applyAlignment="1" applyProtection="1"/>
    <xf numFmtId="0" fontId="36" fillId="0" borderId="0" xfId="15" applyFont="1"/>
    <xf numFmtId="0" fontId="18" fillId="0" borderId="0" xfId="29" applyFont="1" applyAlignment="1">
      <alignment horizontal="left" wrapText="1" indent="2"/>
    </xf>
    <xf numFmtId="0" fontId="26" fillId="0" borderId="0" xfId="29" applyFont="1" applyAlignment="1">
      <alignment wrapText="1"/>
    </xf>
    <xf numFmtId="0" fontId="2" fillId="0" borderId="0" xfId="15" applyFont="1"/>
    <xf numFmtId="0" fontId="14" fillId="0" borderId="0" xfId="15" applyFont="1"/>
    <xf numFmtId="0" fontId="15" fillId="0" borderId="0" xfId="15" applyFont="1"/>
    <xf numFmtId="0" fontId="26" fillId="0" borderId="0" xfId="29" applyFont="1" applyAlignment="1">
      <alignment horizontal="left" wrapText="1"/>
    </xf>
    <xf numFmtId="0" fontId="18" fillId="0" borderId="0" xfId="29" applyFont="1" applyAlignment="1">
      <alignment horizontal="left" wrapText="1"/>
    </xf>
    <xf numFmtId="0" fontId="15" fillId="0" borderId="0" xfId="15" applyFont="1" applyAlignment="1">
      <alignment horizontal="left"/>
    </xf>
    <xf numFmtId="0" fontId="14" fillId="0" borderId="0" xfId="15" applyFont="1" applyAlignment="1">
      <alignment horizontal="left"/>
    </xf>
    <xf numFmtId="0" fontId="27" fillId="0" borderId="0" xfId="15" applyFont="1" applyAlignment="1">
      <alignment horizontal="center"/>
    </xf>
    <xf numFmtId="0" fontId="26" fillId="0" borderId="0" xfId="29" applyFont="1" applyAlignment="1">
      <alignment horizontal="right"/>
    </xf>
    <xf numFmtId="0" fontId="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4" fontId="28" fillId="4" borderId="16" xfId="4" applyFont="1" applyFill="1" applyBorder="1" applyAlignment="1">
      <alignment horizontal="right"/>
    </xf>
    <xf numFmtId="44" fontId="28" fillId="4" borderId="17" xfId="0" applyNumberFormat="1" applyFont="1" applyFill="1" applyBorder="1"/>
    <xf numFmtId="165" fontId="27" fillId="0" borderId="0" xfId="0" applyNumberFormat="1" applyFont="1" applyAlignment="1">
      <alignment horizontal="center" vertical="top" wrapText="1"/>
    </xf>
    <xf numFmtId="165" fontId="27" fillId="0" borderId="0" xfId="0" quotePrefix="1" applyNumberFormat="1" applyFont="1" applyAlignment="1">
      <alignment horizontal="center"/>
    </xf>
    <xf numFmtId="165" fontId="27" fillId="0" borderId="0" xfId="0" applyNumberFormat="1" applyFont="1" applyAlignment="1">
      <alignment horizontal="center" vertical="top"/>
    </xf>
    <xf numFmtId="0" fontId="27" fillId="0" borderId="0" xfId="0" applyFont="1" applyAlignment="1">
      <alignment horizontal="center"/>
    </xf>
    <xf numFmtId="44" fontId="28" fillId="0" borderId="0" xfId="4" applyFont="1" applyAlignment="1">
      <alignment horizontal="right"/>
    </xf>
    <xf numFmtId="0" fontId="27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14" fillId="0" borderId="0" xfId="29" applyFont="1" applyAlignment="1">
      <alignment horizontal="center" vertical="center"/>
    </xf>
    <xf numFmtId="0" fontId="18" fillId="0" borderId="0" xfId="25" applyFont="1" applyAlignment="1">
      <alignment vertical="center" wrapText="1"/>
    </xf>
    <xf numFmtId="0" fontId="14" fillId="0" borderId="0" xfId="0" applyFont="1" applyAlignment="1">
      <alignment horizontal="center"/>
    </xf>
    <xf numFmtId="0" fontId="18" fillId="0" borderId="0" xfId="25" applyFont="1" applyAlignment="1">
      <alignment horizontal="left" indent="6"/>
    </xf>
    <xf numFmtId="0" fontId="21" fillId="0" borderId="0" xfId="25" applyFont="1" applyAlignment="1">
      <alignment horizontal="center" vertical="top"/>
    </xf>
    <xf numFmtId="0" fontId="19" fillId="0" borderId="0" xfId="29" applyFont="1" applyAlignment="1">
      <alignment horizontal="left" vertical="center"/>
    </xf>
    <xf numFmtId="0" fontId="18" fillId="0" borderId="0" xfId="25" applyFont="1" applyAlignment="1">
      <alignment horizontal="center" vertical="center"/>
    </xf>
    <xf numFmtId="0" fontId="18" fillId="0" borderId="0" xfId="25" applyFont="1" applyAlignment="1">
      <alignment horizontal="left" vertical="center"/>
    </xf>
    <xf numFmtId="0" fontId="15" fillId="0" borderId="0" xfId="25" applyFont="1" applyAlignment="1" applyProtection="1">
      <alignment horizontal="left"/>
      <protection locked="0"/>
    </xf>
    <xf numFmtId="0" fontId="18" fillId="0" borderId="0" xfId="25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20" fillId="0" borderId="0" xfId="25" applyFont="1" applyAlignment="1" applyProtection="1">
      <alignment horizontal="left" vertical="top"/>
      <protection locked="0"/>
    </xf>
    <xf numFmtId="0" fontId="21" fillId="0" borderId="0" xfId="25" applyFont="1" applyAlignment="1">
      <alignment horizontal="left" vertical="top"/>
    </xf>
    <xf numFmtId="0" fontId="18" fillId="0" borderId="0" xfId="29" applyFont="1" applyAlignment="1">
      <alignment wrapText="1"/>
    </xf>
    <xf numFmtId="0" fontId="23" fillId="0" borderId="0" xfId="29" applyFont="1" applyAlignment="1">
      <alignment horizontal="center" vertical="center"/>
    </xf>
    <xf numFmtId="0" fontId="26" fillId="0" borderId="0" xfId="29" applyFont="1"/>
    <xf numFmtId="0" fontId="20" fillId="0" borderId="0" xfId="25" applyFont="1" applyAlignment="1">
      <alignment horizontal="right" vertical="top" wrapText="1"/>
    </xf>
    <xf numFmtId="0" fontId="42" fillId="0" borderId="0" xfId="25" applyFont="1" applyAlignment="1">
      <alignment vertical="top"/>
    </xf>
    <xf numFmtId="165" fontId="27" fillId="0" borderId="0" xfId="0" applyNumberFormat="1" applyFont="1" applyAlignment="1">
      <alignment horizontal="center" vertical="center" wrapText="1"/>
    </xf>
    <xf numFmtId="164" fontId="28" fillId="0" borderId="0" xfId="0" quotePrefix="1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wrapText="1"/>
    </xf>
    <xf numFmtId="4" fontId="23" fillId="0" borderId="24" xfId="0" applyNumberFormat="1" applyFont="1" applyBorder="1" applyAlignment="1">
      <alignment horizontal="center" vertical="center"/>
    </xf>
    <xf numFmtId="0" fontId="20" fillId="0" borderId="0" xfId="25" applyFont="1" applyAlignment="1">
      <alignment horizontal="right"/>
    </xf>
    <xf numFmtId="0" fontId="3" fillId="0" borderId="0" xfId="15"/>
    <xf numFmtId="0" fontId="3" fillId="0" borderId="0" xfId="15" applyAlignment="1">
      <alignment horizontal="justify" wrapText="1"/>
    </xf>
    <xf numFmtId="0" fontId="40" fillId="0" borderId="0" xfId="15" applyFont="1" applyAlignment="1">
      <alignment horizontal="left" wrapText="1"/>
    </xf>
    <xf numFmtId="0" fontId="3" fillId="0" borderId="0" xfId="15" applyAlignment="1">
      <alignment horizontal="center"/>
    </xf>
    <xf numFmtId="0" fontId="3" fillId="0" borderId="25" xfId="15" applyBorder="1"/>
    <xf numFmtId="0" fontId="40" fillId="0" borderId="0" xfId="15" applyFont="1" applyAlignment="1">
      <alignment horizontal="center" wrapText="1"/>
    </xf>
    <xf numFmtId="0" fontId="3" fillId="0" borderId="0" xfId="15" applyAlignment="1">
      <alignment horizontal="left"/>
    </xf>
    <xf numFmtId="0" fontId="40" fillId="0" borderId="0" xfId="15" applyFont="1" applyAlignment="1">
      <alignment horizontal="center"/>
    </xf>
    <xf numFmtId="0" fontId="3" fillId="0" borderId="25" xfId="15" applyBorder="1" applyAlignment="1">
      <alignment horizontal="justify" wrapText="1"/>
    </xf>
    <xf numFmtId="0" fontId="3" fillId="0" borderId="25" xfId="15" applyBorder="1" applyAlignment="1">
      <alignment wrapText="1"/>
    </xf>
    <xf numFmtId="0" fontId="3" fillId="0" borderId="0" xfId="15" applyAlignment="1">
      <alignment horizontal="left" wrapText="1"/>
    </xf>
    <xf numFmtId="164" fontId="28" fillId="5" borderId="22" xfId="0" applyNumberFormat="1" applyFont="1" applyFill="1" applyBorder="1" applyAlignment="1">
      <alignment horizontal="center" vertical="center"/>
    </xf>
    <xf numFmtId="165" fontId="27" fillId="5" borderId="26" xfId="0" applyNumberFormat="1" applyFont="1" applyFill="1" applyBorder="1" applyAlignment="1">
      <alignment horizontal="center" vertical="center"/>
    </xf>
    <xf numFmtId="0" fontId="27" fillId="5" borderId="26" xfId="0" applyFont="1" applyFill="1" applyBorder="1" applyAlignment="1">
      <alignment vertical="center"/>
    </xf>
    <xf numFmtId="165" fontId="27" fillId="5" borderId="26" xfId="0" applyNumberFormat="1" applyFont="1" applyFill="1" applyBorder="1" applyAlignment="1">
      <alignment horizontal="center"/>
    </xf>
    <xf numFmtId="0" fontId="28" fillId="5" borderId="26" xfId="0" applyFont="1" applyFill="1" applyBorder="1" applyAlignment="1">
      <alignment horizontal="left" vertical="center" wrapText="1"/>
    </xf>
    <xf numFmtId="0" fontId="27" fillId="5" borderId="26" xfId="0" applyFont="1" applyFill="1" applyBorder="1"/>
    <xf numFmtId="44" fontId="45" fillId="5" borderId="23" xfId="0" applyNumberFormat="1" applyFont="1" applyFill="1" applyBorder="1"/>
    <xf numFmtId="0" fontId="44" fillId="0" borderId="0" xfId="25" applyFont="1" applyAlignment="1">
      <alignment vertical="center"/>
    </xf>
    <xf numFmtId="0" fontId="14" fillId="0" borderId="0" xfId="25" applyFont="1" applyAlignment="1">
      <alignment vertical="center"/>
    </xf>
    <xf numFmtId="0" fontId="28" fillId="5" borderId="26" xfId="0" applyFont="1" applyFill="1" applyBorder="1" applyAlignment="1">
      <alignment horizontal="justify" vertical="center" wrapText="1"/>
    </xf>
    <xf numFmtId="165" fontId="15" fillId="0" borderId="0" xfId="0" applyNumberFormat="1" applyFont="1" applyAlignment="1">
      <alignment wrapText="1"/>
    </xf>
    <xf numFmtId="44" fontId="45" fillId="5" borderId="23" xfId="31" applyFont="1" applyFill="1" applyBorder="1" applyProtection="1">
      <protection locked="0"/>
    </xf>
    <xf numFmtId="17" fontId="40" fillId="0" borderId="0" xfId="0" quotePrefix="1" applyNumberFormat="1" applyFont="1"/>
    <xf numFmtId="0" fontId="40" fillId="0" borderId="0" xfId="0" quotePrefix="1" applyFont="1"/>
    <xf numFmtId="0" fontId="27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5" fillId="0" borderId="0" xfId="25" applyFont="1" applyAlignment="1">
      <alignment horizontal="center" vertical="center" wrapText="1"/>
    </xf>
    <xf numFmtId="0" fontId="40" fillId="0" borderId="0" xfId="15" applyFont="1"/>
    <xf numFmtId="14" fontId="3" fillId="0" borderId="0" xfId="15" applyNumberFormat="1"/>
    <xf numFmtId="0" fontId="27" fillId="0" borderId="0" xfId="0" applyFont="1" applyAlignment="1">
      <alignment horizontal="justify" vertical="center"/>
    </xf>
    <xf numFmtId="165" fontId="27" fillId="0" borderId="0" xfId="0" applyNumberFormat="1" applyFont="1" applyAlignment="1">
      <alignment horizontal="center" vertical="center"/>
    </xf>
    <xf numFmtId="2" fontId="3" fillId="0" borderId="0" xfId="15" applyNumberForma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0" fontId="27" fillId="0" borderId="0" xfId="15" applyFont="1"/>
    <xf numFmtId="0" fontId="27" fillId="0" borderId="0" xfId="15" applyFont="1" applyAlignment="1">
      <alignment vertical="top"/>
    </xf>
    <xf numFmtId="0" fontId="27" fillId="0" borderId="0" xfId="15" applyFont="1" applyAlignment="1">
      <alignment horizontal="left" vertical="center"/>
    </xf>
    <xf numFmtId="0" fontId="3" fillId="0" borderId="0" xfId="0" applyFont="1"/>
    <xf numFmtId="0" fontId="25" fillId="0" borderId="25" xfId="25" applyFont="1" applyBorder="1" applyAlignment="1" applyProtection="1">
      <alignment horizontal="center" vertical="center" wrapText="1"/>
      <protection locked="0"/>
    </xf>
    <xf numFmtId="0" fontId="47" fillId="0" borderId="0" xfId="15" applyFont="1"/>
    <xf numFmtId="0" fontId="48" fillId="0" borderId="0" xfId="0" applyFont="1" applyAlignment="1">
      <alignment horizontal="center" vertical="center"/>
    </xf>
    <xf numFmtId="49" fontId="0" fillId="0" borderId="0" xfId="0" applyNumberFormat="1"/>
    <xf numFmtId="14" fontId="0" fillId="0" borderId="0" xfId="0" applyNumberFormat="1" applyAlignment="1">
      <alignment horizontal="right"/>
    </xf>
    <xf numFmtId="0" fontId="14" fillId="0" borderId="2" xfId="25" applyFont="1" applyBorder="1" applyAlignment="1">
      <alignment horizontal="center"/>
    </xf>
    <xf numFmtId="0" fontId="14" fillId="0" borderId="7" xfId="25" applyFont="1" applyBorder="1" applyAlignment="1">
      <alignment horizontal="center"/>
    </xf>
    <xf numFmtId="0" fontId="32" fillId="0" borderId="9" xfId="0" applyFont="1" applyBorder="1" applyAlignment="1">
      <alignment horizontal="center" vertical="top"/>
    </xf>
    <xf numFmtId="0" fontId="42" fillId="0" borderId="9" xfId="0" applyFont="1" applyBorder="1" applyAlignment="1">
      <alignment horizontal="center" vertical="top"/>
    </xf>
    <xf numFmtId="0" fontId="15" fillId="0" borderId="9" xfId="0" applyFont="1" applyBorder="1" applyAlignment="1">
      <alignment horizontal="center"/>
    </xf>
    <xf numFmtId="0" fontId="42" fillId="0" borderId="10" xfId="0" applyFont="1" applyBorder="1" applyAlignment="1">
      <alignment horizontal="center" vertical="top"/>
    </xf>
    <xf numFmtId="167" fontId="14" fillId="0" borderId="2" xfId="25" applyNumberFormat="1" applyFont="1" applyBorder="1" applyAlignment="1">
      <alignment horizontal="center"/>
    </xf>
    <xf numFmtId="167" fontId="14" fillId="0" borderId="7" xfId="25" applyNumberFormat="1" applyFont="1" applyBorder="1" applyAlignment="1">
      <alignment horizontal="center"/>
    </xf>
    <xf numFmtId="49" fontId="3" fillId="0" borderId="0" xfId="0" applyNumberFormat="1" applyFont="1"/>
    <xf numFmtId="0" fontId="23" fillId="0" borderId="0" xfId="0" applyFont="1" applyAlignment="1">
      <alignment horizontal="center"/>
    </xf>
    <xf numFmtId="14" fontId="0" fillId="0" borderId="0" xfId="0" applyNumberFormat="1"/>
    <xf numFmtId="14" fontId="40" fillId="0" borderId="0" xfId="0" applyNumberFormat="1" applyFont="1"/>
    <xf numFmtId="0" fontId="40" fillId="0" borderId="0" xfId="0" applyFont="1"/>
    <xf numFmtId="0" fontId="0" fillId="0" borderId="2" xfId="0" applyBorder="1"/>
    <xf numFmtId="0" fontId="3" fillId="0" borderId="2" xfId="0" applyFont="1" applyBorder="1"/>
    <xf numFmtId="0" fontId="53" fillId="0" borderId="0" xfId="0" applyFont="1"/>
    <xf numFmtId="0" fontId="52" fillId="0" borderId="0" xfId="0" applyFont="1" applyAlignment="1">
      <alignment horizontal="center"/>
    </xf>
    <xf numFmtId="0" fontId="42" fillId="0" borderId="0" xfId="25" applyFont="1" applyAlignment="1">
      <alignment horizontal="center" vertical="top"/>
    </xf>
    <xf numFmtId="0" fontId="15" fillId="0" borderId="3" xfId="25" applyFont="1" applyBorder="1" applyProtection="1">
      <protection locked="0"/>
    </xf>
    <xf numFmtId="0" fontId="15" fillId="0" borderId="0" xfId="25" applyFont="1" applyProtection="1">
      <protection locked="0"/>
    </xf>
    <xf numFmtId="0" fontId="12" fillId="0" borderId="0" xfId="11" applyAlignment="1" applyProtection="1">
      <alignment horizontal="left"/>
    </xf>
    <xf numFmtId="0" fontId="12" fillId="0" borderId="0" xfId="11" applyAlignment="1" applyProtection="1"/>
    <xf numFmtId="167" fontId="14" fillId="0" borderId="27" xfId="0" applyNumberFormat="1" applyFont="1" applyBorder="1" applyAlignment="1">
      <alignment horizontal="left" vertical="top"/>
    </xf>
    <xf numFmtId="167" fontId="14" fillId="0" borderId="28" xfId="0" applyNumberFormat="1" applyFont="1" applyBorder="1" applyAlignment="1">
      <alignment horizontal="left" vertical="top"/>
    </xf>
    <xf numFmtId="167" fontId="14" fillId="0" borderId="29" xfId="0" applyNumberFormat="1" applyFont="1" applyBorder="1" applyAlignment="1">
      <alignment horizontal="left" vertical="top"/>
    </xf>
    <xf numFmtId="0" fontId="54" fillId="0" borderId="0" xfId="15" applyFont="1"/>
    <xf numFmtId="0" fontId="42" fillId="0" borderId="30" xfId="25" applyFont="1" applyBorder="1" applyAlignment="1">
      <alignment horizontal="left" vertical="top"/>
    </xf>
    <xf numFmtId="0" fontId="42" fillId="0" borderId="1" xfId="25" applyFont="1" applyBorder="1" applyAlignment="1">
      <alignment horizontal="left" vertical="top"/>
    </xf>
    <xf numFmtId="0" fontId="42" fillId="0" borderId="31" xfId="25" applyFont="1" applyBorder="1" applyAlignment="1">
      <alignment horizontal="left" vertical="top"/>
    </xf>
    <xf numFmtId="167" fontId="14" fillId="0" borderId="6" xfId="25" applyNumberFormat="1" applyFont="1" applyBorder="1" applyAlignment="1">
      <alignment horizontal="left"/>
    </xf>
    <xf numFmtId="167" fontId="14" fillId="0" borderId="2" xfId="25" applyNumberFormat="1" applyFont="1" applyBorder="1" applyAlignment="1">
      <alignment horizontal="left"/>
    </xf>
    <xf numFmtId="0" fontId="42" fillId="0" borderId="8" xfId="0" applyFont="1" applyBorder="1" applyAlignment="1">
      <alignment horizontal="left" vertical="top"/>
    </xf>
    <xf numFmtId="0" fontId="42" fillId="0" borderId="9" xfId="0" applyFont="1" applyBorder="1" applyAlignment="1">
      <alignment horizontal="left" vertical="top"/>
    </xf>
    <xf numFmtId="0" fontId="14" fillId="0" borderId="6" xfId="25" applyFont="1" applyBorder="1" applyAlignment="1" applyProtection="1">
      <alignment horizontal="left"/>
      <protection locked="0"/>
    </xf>
    <xf numFmtId="0" fontId="14" fillId="0" borderId="2" xfId="25" applyFont="1" applyBorder="1" applyAlignment="1" applyProtection="1">
      <alignment horizontal="left"/>
      <protection locked="0"/>
    </xf>
    <xf numFmtId="0" fontId="14" fillId="0" borderId="7" xfId="25" applyFont="1" applyBorder="1" applyAlignment="1" applyProtection="1">
      <alignment horizontal="left"/>
      <protection locked="0"/>
    </xf>
    <xf numFmtId="0" fontId="46" fillId="0" borderId="0" xfId="15" applyFont="1" applyAlignment="1">
      <alignment horizontal="center"/>
    </xf>
    <xf numFmtId="0" fontId="39" fillId="0" borderId="0" xfId="15" applyFont="1" applyAlignment="1">
      <alignment horizontal="center"/>
    </xf>
    <xf numFmtId="0" fontId="3" fillId="0" borderId="0" xfId="15" applyAlignment="1">
      <alignment horizontal="left" wrapText="1"/>
    </xf>
    <xf numFmtId="0" fontId="40" fillId="0" borderId="0" xfId="15" applyFont="1" applyAlignment="1">
      <alignment horizontal="center"/>
    </xf>
    <xf numFmtId="0" fontId="3" fillId="0" borderId="0" xfId="15" applyAlignment="1">
      <alignment horizontal="justify" wrapText="1"/>
    </xf>
    <xf numFmtId="44" fontId="27" fillId="4" borderId="0" xfId="1" applyFont="1" applyFill="1" applyBorder="1" applyAlignment="1">
      <alignment horizontal="left"/>
    </xf>
    <xf numFmtId="0" fontId="51" fillId="7" borderId="0" xfId="30" applyFont="1" applyFill="1" applyAlignment="1">
      <alignment horizontal="left" vertical="top" wrapText="1"/>
    </xf>
    <xf numFmtId="0" fontId="40" fillId="0" borderId="0" xfId="15" applyFont="1" applyAlignment="1">
      <alignment horizontal="center" wrapText="1"/>
    </xf>
    <xf numFmtId="0" fontId="40" fillId="0" borderId="0" xfId="15" applyFont="1" applyAlignment="1">
      <alignment horizontal="left" wrapText="1"/>
    </xf>
    <xf numFmtId="0" fontId="3" fillId="8" borderId="0" xfId="30" applyFill="1" applyAlignment="1">
      <alignment horizontal="justify" wrapText="1"/>
    </xf>
    <xf numFmtId="0" fontId="3" fillId="0" borderId="0" xfId="15"/>
    <xf numFmtId="0" fontId="3" fillId="0" borderId="0" xfId="15" applyAlignment="1">
      <alignment horizontal="left"/>
    </xf>
    <xf numFmtId="0" fontId="15" fillId="0" borderId="2" xfId="0" applyFont="1" applyBorder="1" applyAlignment="1">
      <alignment horizontal="center"/>
    </xf>
    <xf numFmtId="0" fontId="18" fillId="0" borderId="2" xfId="25" applyFont="1" applyBorder="1" applyProtection="1">
      <protection locked="0"/>
    </xf>
    <xf numFmtId="0" fontId="50" fillId="0" borderId="1" xfId="25" applyFont="1" applyBorder="1" applyAlignment="1">
      <alignment horizontal="center"/>
    </xf>
    <xf numFmtId="0" fontId="56" fillId="0" borderId="2" xfId="0" applyFont="1" applyBorder="1" applyAlignment="1">
      <alignment horizontal="center"/>
    </xf>
    <xf numFmtId="0" fontId="15" fillId="0" borderId="2" xfId="0" applyFont="1" applyBorder="1" applyAlignment="1" applyProtection="1">
      <alignment horizontal="center" wrapText="1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0" xfId="0" applyFont="1"/>
    <xf numFmtId="0" fontId="14" fillId="0" borderId="19" xfId="25" applyFont="1" applyBorder="1" applyAlignment="1">
      <alignment horizontal="left"/>
    </xf>
    <xf numFmtId="0" fontId="14" fillId="0" borderId="20" xfId="25" applyFont="1" applyBorder="1" applyAlignment="1">
      <alignment horizontal="left"/>
    </xf>
    <xf numFmtId="0" fontId="14" fillId="0" borderId="21" xfId="25" applyFont="1" applyBorder="1" applyAlignment="1">
      <alignment horizontal="left"/>
    </xf>
    <xf numFmtId="0" fontId="42" fillId="0" borderId="4" xfId="25" applyFont="1" applyBorder="1" applyAlignment="1">
      <alignment horizontal="left" vertical="top"/>
    </xf>
    <xf numFmtId="0" fontId="42" fillId="0" borderId="0" xfId="25" applyFont="1" applyAlignment="1">
      <alignment horizontal="left" vertical="top"/>
    </xf>
    <xf numFmtId="0" fontId="42" fillId="0" borderId="5" xfId="25" applyFont="1" applyBorder="1" applyAlignment="1">
      <alignment horizontal="left" vertical="top"/>
    </xf>
    <xf numFmtId="0" fontId="20" fillId="0" borderId="0" xfId="25" applyFont="1" applyAlignment="1">
      <alignment horizontal="left" vertical="top"/>
    </xf>
    <xf numFmtId="0" fontId="23" fillId="2" borderId="0" xfId="29" applyFont="1" applyFill="1" applyAlignment="1">
      <alignment horizontal="center"/>
    </xf>
    <xf numFmtId="0" fontId="26" fillId="0" borderId="0" xfId="29" applyFont="1" applyAlignment="1">
      <alignment wrapText="1"/>
    </xf>
    <xf numFmtId="0" fontId="18" fillId="0" borderId="0" xfId="29" applyFont="1" applyAlignment="1">
      <alignment wrapText="1"/>
    </xf>
    <xf numFmtId="0" fontId="15" fillId="0" borderId="2" xfId="25" applyFont="1" applyBorder="1" applyAlignment="1" applyProtection="1">
      <alignment horizontal="left" indent="1"/>
      <protection locked="0"/>
    </xf>
    <xf numFmtId="0" fontId="39" fillId="0" borderId="22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12" fillId="0" borderId="0" xfId="11" applyAlignment="1" applyProtection="1">
      <alignment horizontal="left"/>
    </xf>
    <xf numFmtId="0" fontId="0" fillId="0" borderId="0" xfId="0"/>
    <xf numFmtId="0" fontId="12" fillId="0" borderId="0" xfId="11" applyAlignment="1" applyProtection="1"/>
    <xf numFmtId="0" fontId="15" fillId="0" borderId="0" xfId="29" applyFont="1" applyAlignment="1">
      <alignment horizontal="left" vertical="top"/>
    </xf>
    <xf numFmtId="0" fontId="0" fillId="0" borderId="0" xfId="0" applyAlignment="1">
      <alignment horizontal="left" vertical="top"/>
    </xf>
    <xf numFmtId="0" fontId="12" fillId="0" borderId="0" xfId="11" applyAlignment="1" applyProtection="1">
      <alignment horizontal="left" vertical="top"/>
    </xf>
    <xf numFmtId="0" fontId="23" fillId="3" borderId="0" xfId="25" applyFont="1" applyFill="1" applyAlignment="1">
      <alignment horizontal="center"/>
    </xf>
    <xf numFmtId="0" fontId="18" fillId="0" borderId="0" xfId="25" applyFont="1" applyAlignment="1">
      <alignment horizontal="justify" wrapText="1"/>
    </xf>
    <xf numFmtId="0" fontId="44" fillId="0" borderId="0" xfId="29" applyFont="1" applyAlignment="1">
      <alignment horizontal="center"/>
    </xf>
    <xf numFmtId="0" fontId="14" fillId="0" borderId="0" xfId="29" applyFont="1" applyAlignment="1">
      <alignment horizontal="center"/>
    </xf>
    <xf numFmtId="14" fontId="15" fillId="0" borderId="12" xfId="0" applyNumberFormat="1" applyFont="1" applyBorder="1" applyAlignment="1">
      <alignment horizontal="center" vertical="center"/>
    </xf>
    <xf numFmtId="0" fontId="16" fillId="0" borderId="0" xfId="15" applyFont="1" applyAlignment="1">
      <alignment horizontal="left" wrapText="1"/>
    </xf>
    <xf numFmtId="0" fontId="14" fillId="0" borderId="0" xfId="25" applyFont="1"/>
    <xf numFmtId="0" fontId="15" fillId="0" borderId="2" xfId="25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14" fontId="15" fillId="0" borderId="2" xfId="0" applyNumberFormat="1" applyFont="1" applyBorder="1" applyAlignment="1">
      <alignment horizontal="center" vertical="center"/>
    </xf>
    <xf numFmtId="166" fontId="15" fillId="0" borderId="2" xfId="25" applyNumberFormat="1" applyFont="1" applyBorder="1" applyAlignment="1">
      <alignment horizontal="center"/>
    </xf>
    <xf numFmtId="0" fontId="42" fillId="0" borderId="8" xfId="0" applyFont="1" applyBorder="1" applyAlignment="1">
      <alignment horizontal="left" vertical="top"/>
    </xf>
    <xf numFmtId="0" fontId="42" fillId="0" borderId="9" xfId="0" applyFont="1" applyBorder="1" applyAlignment="1">
      <alignment horizontal="left" vertical="top"/>
    </xf>
    <xf numFmtId="0" fontId="14" fillId="0" borderId="6" xfId="25" applyFont="1" applyBorder="1" applyAlignment="1">
      <alignment horizontal="left"/>
    </xf>
    <xf numFmtId="0" fontId="14" fillId="0" borderId="2" xfId="25" applyFont="1" applyBorder="1" applyAlignment="1">
      <alignment horizontal="left"/>
    </xf>
    <xf numFmtId="0" fontId="18" fillId="0" borderId="3" xfId="25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5" fillId="0" borderId="3" xfId="25" applyFont="1" applyBorder="1" applyAlignment="1" applyProtection="1">
      <alignment horizontal="left"/>
      <protection locked="0"/>
    </xf>
    <xf numFmtId="0" fontId="14" fillId="0" borderId="0" xfId="25" applyFont="1" applyAlignment="1">
      <alignment horizontal="left"/>
    </xf>
    <xf numFmtId="0" fontId="14" fillId="0" borderId="0" xfId="25" applyFont="1" applyAlignment="1">
      <alignment horizontal="center"/>
    </xf>
    <xf numFmtId="166" fontId="42" fillId="0" borderId="0" xfId="25" applyNumberFormat="1" applyFont="1" applyAlignment="1">
      <alignment horizontal="center" vertical="top"/>
    </xf>
    <xf numFmtId="166" fontId="42" fillId="0" borderId="1" xfId="25" applyNumberFormat="1" applyFont="1" applyBorder="1" applyAlignment="1">
      <alignment horizontal="center" vertical="top"/>
    </xf>
    <xf numFmtId="0" fontId="55" fillId="6" borderId="0" xfId="25" applyFont="1" applyFill="1" applyAlignment="1">
      <alignment vertical="top" wrapText="1"/>
    </xf>
    <xf numFmtId="0" fontId="49" fillId="0" borderId="0" xfId="0" applyFont="1" applyAlignment="1">
      <alignment horizontal="center" vertical="top"/>
    </xf>
    <xf numFmtId="0" fontId="23" fillId="2" borderId="0" xfId="0" applyFont="1" applyFill="1" applyAlignment="1">
      <alignment horizontal="center"/>
    </xf>
    <xf numFmtId="0" fontId="20" fillId="0" borderId="2" xfId="25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15" fillId="0" borderId="0" xfId="25" applyFont="1" applyAlignment="1">
      <alignment horizontal="right" vertical="top"/>
    </xf>
    <xf numFmtId="14" fontId="20" fillId="0" borderId="2" xfId="25" applyNumberFormat="1" applyFont="1" applyBorder="1" applyAlignment="1" applyProtection="1">
      <alignment horizontal="center" vertical="top" wrapText="1"/>
      <protection locked="0"/>
    </xf>
    <xf numFmtId="0" fontId="20" fillId="0" borderId="2" xfId="25" applyFont="1" applyBorder="1" applyAlignment="1" applyProtection="1">
      <alignment horizontal="center" vertical="top" wrapText="1"/>
      <protection locked="0"/>
    </xf>
    <xf numFmtId="0" fontId="42" fillId="0" borderId="1" xfId="25" applyFont="1" applyBorder="1" applyAlignment="1">
      <alignment horizontal="center" wrapText="1"/>
    </xf>
    <xf numFmtId="0" fontId="18" fillId="0" borderId="2" xfId="25" applyFont="1" applyBorder="1" applyAlignment="1" applyProtection="1">
      <alignment horizontal="left" indent="1"/>
      <protection locked="0"/>
    </xf>
    <xf numFmtId="0" fontId="15" fillId="0" borderId="2" xfId="25" applyFont="1" applyBorder="1" applyAlignment="1" applyProtection="1">
      <alignment horizontal="left" vertical="center" indent="1"/>
      <protection locked="0"/>
    </xf>
    <xf numFmtId="0" fontId="15" fillId="0" borderId="0" xfId="25" applyFont="1" applyAlignment="1">
      <alignment horizontal="right" vertical="center"/>
    </xf>
    <xf numFmtId="0" fontId="15" fillId="0" borderId="0" xfId="25" applyFont="1" applyAlignment="1">
      <alignment horizontal="right"/>
    </xf>
    <xf numFmtId="0" fontId="42" fillId="0" borderId="1" xfId="25" applyFont="1" applyBorder="1" applyAlignment="1">
      <alignment horizontal="center" vertical="top"/>
    </xf>
    <xf numFmtId="0" fontId="20" fillId="0" borderId="0" xfId="25" applyFont="1" applyAlignment="1">
      <alignment horizontal="justify" wrapText="1"/>
    </xf>
    <xf numFmtId="164" fontId="17" fillId="0" borderId="0" xfId="0" applyNumberFormat="1" applyFont="1" applyAlignment="1">
      <alignment horizontal="center"/>
    </xf>
    <xf numFmtId="0" fontId="44" fillId="0" borderId="0" xfId="25" applyFont="1" applyAlignment="1">
      <alignment horizontal="center" vertical="center"/>
    </xf>
    <xf numFmtId="0" fontId="14" fillId="0" borderId="0" xfId="25" applyFont="1" applyAlignment="1">
      <alignment horizontal="center" vertical="center"/>
    </xf>
  </cellXfs>
  <cellStyles count="32">
    <cellStyle name="Currency" xfId="31" builtinId="4"/>
    <cellStyle name="Currency 2" xfId="1" xr:uid="{00000000-0005-0000-0000-000000000000}"/>
    <cellStyle name="Currency 2 2" xfId="2" xr:uid="{00000000-0005-0000-0000-000001000000}"/>
    <cellStyle name="Currency 2 2 2" xfId="3" xr:uid="{00000000-0005-0000-0000-000002000000}"/>
    <cellStyle name="Currency 3" xfId="4" xr:uid="{00000000-0005-0000-0000-000003000000}"/>
    <cellStyle name="Currency 3 2" xfId="5" xr:uid="{00000000-0005-0000-0000-000004000000}"/>
    <cellStyle name="Currency 3 2 2" xfId="6" xr:uid="{00000000-0005-0000-0000-000005000000}"/>
    <cellStyle name="Currency 3 3" xfId="7" xr:uid="{00000000-0005-0000-0000-000006000000}"/>
    <cellStyle name="Currency 4" xfId="8" xr:uid="{00000000-0005-0000-0000-000007000000}"/>
    <cellStyle name="Currency 4 2" xfId="9" xr:uid="{00000000-0005-0000-0000-000008000000}"/>
    <cellStyle name="Currency 5" xfId="10" xr:uid="{00000000-0005-0000-0000-000009000000}"/>
    <cellStyle name="Hyperlink" xfId="11" builtinId="8"/>
    <cellStyle name="Hyperlink 2" xfId="12" xr:uid="{00000000-0005-0000-0000-00000B000000}"/>
    <cellStyle name="Hyperlink 3" xfId="13" xr:uid="{00000000-0005-0000-0000-00000C000000}"/>
    <cellStyle name="Normal" xfId="0" builtinId="0"/>
    <cellStyle name="Normal 2" xfId="14" xr:uid="{00000000-0005-0000-0000-00000E000000}"/>
    <cellStyle name="Normal 2 2" xfId="15" xr:uid="{00000000-0005-0000-0000-00000F000000}"/>
    <cellStyle name="Normal 2 2 2" xfId="16" xr:uid="{00000000-0005-0000-0000-000010000000}"/>
    <cellStyle name="Normal 2 2 3" xfId="17" xr:uid="{00000000-0005-0000-0000-000011000000}"/>
    <cellStyle name="Normal 2 3" xfId="18" xr:uid="{00000000-0005-0000-0000-000012000000}"/>
    <cellStyle name="Normal 2 3 2" xfId="19" xr:uid="{00000000-0005-0000-0000-000013000000}"/>
    <cellStyle name="Normal 2 3 3" xfId="20" xr:uid="{00000000-0005-0000-0000-000014000000}"/>
    <cellStyle name="Normal 2 4" xfId="21" xr:uid="{00000000-0005-0000-0000-000015000000}"/>
    <cellStyle name="Normal 2 4 2" xfId="22" xr:uid="{00000000-0005-0000-0000-000016000000}"/>
    <cellStyle name="Normal 2 4 2 2" xfId="23" xr:uid="{00000000-0005-0000-0000-000017000000}"/>
    <cellStyle name="Normal 2 4 3" xfId="24" xr:uid="{00000000-0005-0000-0000-000018000000}"/>
    <cellStyle name="Normal 3" xfId="25" xr:uid="{00000000-0005-0000-0000-000019000000}"/>
    <cellStyle name="Normal 3 2" xfId="29" xr:uid="{48BEE883-029B-4E52-8059-FFA0F6D557F5}"/>
    <cellStyle name="Normal 4" xfId="26" xr:uid="{00000000-0005-0000-0000-00001A000000}"/>
    <cellStyle name="Normal 4 2" xfId="27" xr:uid="{00000000-0005-0000-0000-00001B000000}"/>
    <cellStyle name="Normal 5" xfId="28" xr:uid="{00000000-0005-0000-0000-00001C000000}"/>
    <cellStyle name="Normal 5 2" xfId="30" xr:uid="{72766395-5204-4CE5-B182-112D52EDFC98}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219075</xdr:colOff>
      <xdr:row>74</xdr:row>
      <xdr:rowOff>171450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1038D7-3ED1-469C-8C9E-DC5AFF204ED2}"/>
            </a:ext>
          </a:extLst>
        </xdr:cNvPr>
        <xdr:cNvSpPr txBox="1"/>
      </xdr:nvSpPr>
      <xdr:spPr>
        <a:xfrm>
          <a:off x="3505200" y="1226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LGSPortalRegistration@mt.gov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SAOCSDFiscal@mt.gov" TargetMode="External"/><Relationship Id="rId1" Type="http://schemas.openxmlformats.org/officeDocument/2006/relationships/hyperlink" Target="https://mtlgsb.my.site.com/s/" TargetMode="External"/><Relationship Id="rId6" Type="http://schemas.openxmlformats.org/officeDocument/2006/relationships/hyperlink" Target="https://doa.mt.gov/SFSD/lgsb/" TargetMode="External"/><Relationship Id="rId5" Type="http://schemas.openxmlformats.org/officeDocument/2006/relationships/hyperlink" Target="https://sfsd.mt.gov/LGSB/index" TargetMode="External"/><Relationship Id="rId4" Type="http://schemas.openxmlformats.org/officeDocument/2006/relationships/hyperlink" Target="mailto:LGSPortalRegistration@mt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A3EF-846E-485C-B624-C6CD20DC860A}">
  <dimension ref="A1:Z60"/>
  <sheetViews>
    <sheetView tabSelected="1" zoomScaleNormal="100" workbookViewId="0">
      <selection sqref="A1:K1"/>
    </sheetView>
  </sheetViews>
  <sheetFormatPr defaultColWidth="9.109375" defaultRowHeight="13.2" x14ac:dyDescent="0.25"/>
  <cols>
    <col min="1" max="9" width="9.109375" style="146"/>
    <col min="10" max="10" width="2.6640625" style="146" customWidth="1"/>
    <col min="11" max="11" width="9.88671875" style="146" bestFit="1" customWidth="1"/>
    <col min="12" max="16384" width="9.109375" style="146"/>
  </cols>
  <sheetData>
    <row r="1" spans="1:11" ht="17.399999999999999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 ht="15.6" x14ac:dyDescent="0.3">
      <c r="A2" s="227" t="s">
        <v>114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5.6" x14ac:dyDescent="0.3">
      <c r="A3" s="227" t="s">
        <v>96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 ht="15.6" x14ac:dyDescent="0.3">
      <c r="A4" s="227" t="s">
        <v>106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</row>
    <row r="5" spans="1:11" ht="12" customHeight="1" x14ac:dyDescent="0.25"/>
    <row r="6" spans="1:11" ht="25.5" customHeight="1" x14ac:dyDescent="0.25">
      <c r="A6" s="230" t="s">
        <v>112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</row>
    <row r="7" spans="1:11" ht="15.6" customHeight="1" x14ac:dyDescent="0.25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</row>
    <row r="8" spans="1:11" ht="25.5" customHeight="1" x14ac:dyDescent="0.25">
      <c r="A8" s="230" t="s">
        <v>675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</row>
    <row r="9" spans="1:11" ht="12" customHeight="1" x14ac:dyDescent="0.25"/>
    <row r="10" spans="1:11" ht="14.4" x14ac:dyDescent="0.3">
      <c r="A10" s="231" t="s">
        <v>126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</row>
    <row r="11" spans="1:11" ht="12" customHeight="1" x14ac:dyDescent="0.25"/>
    <row r="12" spans="1:11" ht="16.5" customHeight="1" x14ac:dyDescent="0.3">
      <c r="A12" s="227" t="s">
        <v>97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</row>
    <row r="13" spans="1:11" ht="12" customHeight="1" x14ac:dyDescent="0.25"/>
    <row r="14" spans="1:11" ht="38.25" customHeight="1" x14ac:dyDescent="0.25">
      <c r="A14" s="230" t="s">
        <v>119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</row>
    <row r="15" spans="1:11" ht="12" customHeight="1" x14ac:dyDescent="0.25"/>
    <row r="16" spans="1:11" ht="15.6" x14ac:dyDescent="0.3">
      <c r="A16" s="227" t="s">
        <v>98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</row>
    <row r="17" spans="1:13" ht="31.95" customHeight="1" x14ac:dyDescent="0.25">
      <c r="A17" s="232" t="s">
        <v>694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spans="1:13" ht="27" customHeight="1" x14ac:dyDescent="0.25">
      <c r="A18" s="234" t="s">
        <v>108</v>
      </c>
      <c r="B18" s="234"/>
      <c r="C18" s="234"/>
      <c r="D18" s="234"/>
      <c r="E18" s="234"/>
      <c r="F18" s="234"/>
      <c r="G18" s="234"/>
      <c r="H18" s="234"/>
      <c r="I18" s="234"/>
      <c r="J18" s="148"/>
      <c r="K18" s="149" t="s">
        <v>99</v>
      </c>
    </row>
    <row r="19" spans="1:13" ht="9.9" customHeight="1" x14ac:dyDescent="0.25"/>
    <row r="20" spans="1:13" ht="72.599999999999994" customHeight="1" x14ac:dyDescent="0.25">
      <c r="B20" s="235" t="s">
        <v>734</v>
      </c>
      <c r="C20" s="235"/>
      <c r="D20" s="235"/>
      <c r="E20" s="235"/>
      <c r="F20" s="235"/>
      <c r="G20" s="235"/>
      <c r="H20" s="235"/>
      <c r="I20" s="235"/>
      <c r="J20" s="147"/>
      <c r="K20" s="150"/>
    </row>
    <row r="21" spans="1:13" ht="12" customHeight="1" x14ac:dyDescent="0.25"/>
    <row r="22" spans="1:13" x14ac:dyDescent="0.25">
      <c r="B22" s="230" t="s">
        <v>100</v>
      </c>
      <c r="C22" s="230"/>
      <c r="D22" s="230"/>
      <c r="E22" s="230"/>
      <c r="F22" s="230"/>
      <c r="G22" s="230"/>
      <c r="H22" s="230"/>
      <c r="I22" s="230"/>
      <c r="J22" s="147"/>
      <c r="K22" s="150"/>
    </row>
    <row r="23" spans="1:13" ht="12" customHeight="1" x14ac:dyDescent="0.25"/>
    <row r="24" spans="1:13" ht="15" customHeight="1" x14ac:dyDescent="0.25">
      <c r="A24" s="233" t="s">
        <v>101</v>
      </c>
      <c r="B24" s="233"/>
      <c r="C24" s="233"/>
      <c r="D24" s="233"/>
      <c r="E24" s="233"/>
      <c r="F24" s="233"/>
      <c r="G24" s="233"/>
      <c r="H24" s="233"/>
      <c r="I24" s="233"/>
      <c r="J24" s="151"/>
    </row>
    <row r="25" spans="1:13" ht="12" customHeight="1" x14ac:dyDescent="0.25">
      <c r="A25" s="151"/>
      <c r="B25" s="151"/>
      <c r="C25" s="151"/>
      <c r="D25" s="151"/>
      <c r="E25" s="151"/>
      <c r="F25" s="151"/>
      <c r="G25" s="151"/>
      <c r="H25" s="151"/>
      <c r="I25" s="151"/>
      <c r="J25" s="151"/>
    </row>
    <row r="26" spans="1:13" x14ac:dyDescent="0.25">
      <c r="B26" s="230" t="s">
        <v>109</v>
      </c>
      <c r="C26" s="230"/>
      <c r="D26" s="230"/>
      <c r="E26" s="230"/>
      <c r="F26" s="230"/>
      <c r="G26" s="230"/>
      <c r="H26" s="230"/>
      <c r="I26" s="230"/>
      <c r="J26" s="147"/>
      <c r="K26" s="150"/>
    </row>
    <row r="27" spans="1:13" ht="12" customHeight="1" x14ac:dyDescent="0.25"/>
    <row r="28" spans="1:13" ht="15.6" x14ac:dyDescent="0.3">
      <c r="A28" s="227" t="s">
        <v>102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</row>
    <row r="29" spans="1:13" ht="26.25" customHeight="1" x14ac:dyDescent="0.25">
      <c r="A29" s="234" t="s">
        <v>103</v>
      </c>
      <c r="B29" s="234"/>
      <c r="C29" s="234"/>
      <c r="D29" s="234"/>
      <c r="E29" s="234"/>
      <c r="F29" s="234"/>
      <c r="G29" s="234"/>
      <c r="H29" s="234"/>
      <c r="I29" s="234"/>
      <c r="J29" s="148"/>
    </row>
    <row r="30" spans="1:13" ht="12" customHeight="1" x14ac:dyDescent="0.25"/>
    <row r="31" spans="1:13" ht="12" customHeight="1" x14ac:dyDescent="0.25">
      <c r="B31" s="236" t="s">
        <v>388</v>
      </c>
      <c r="C31" s="236"/>
      <c r="D31" s="236"/>
      <c r="E31" s="236"/>
      <c r="F31" s="236"/>
      <c r="G31" s="236"/>
      <c r="H31" s="236"/>
      <c r="I31" s="236"/>
      <c r="K31" s="150"/>
      <c r="L31" s="215" t="s">
        <v>396</v>
      </c>
      <c r="M31" s="186"/>
    </row>
    <row r="32" spans="1:13" ht="12" customHeight="1" x14ac:dyDescent="0.25"/>
    <row r="33" spans="1:26" ht="40.5" customHeight="1" x14ac:dyDescent="0.25">
      <c r="B33" s="230" t="s">
        <v>721</v>
      </c>
      <c r="C33" s="230"/>
      <c r="D33" s="230"/>
      <c r="E33" s="230"/>
      <c r="F33" s="230"/>
      <c r="G33" s="230"/>
      <c r="H33" s="230"/>
      <c r="I33" s="230"/>
      <c r="J33" s="147"/>
      <c r="K33" s="150"/>
    </row>
    <row r="34" spans="1:26" ht="12" customHeight="1" x14ac:dyDescent="0.25"/>
    <row r="35" spans="1:26" ht="39" customHeight="1" x14ac:dyDescent="0.25">
      <c r="B35" s="230" t="s">
        <v>722</v>
      </c>
      <c r="C35" s="230"/>
      <c r="D35" s="230"/>
      <c r="E35" s="230"/>
      <c r="F35" s="230"/>
      <c r="G35" s="230"/>
      <c r="H35" s="230"/>
      <c r="I35" s="230"/>
      <c r="J35" s="147"/>
      <c r="K35" s="150"/>
    </row>
    <row r="36" spans="1:26" ht="12" customHeight="1" x14ac:dyDescent="0.25"/>
    <row r="37" spans="1:26" ht="38.25" customHeight="1" x14ac:dyDescent="0.25">
      <c r="B37" s="230" t="s">
        <v>723</v>
      </c>
      <c r="C37" s="230"/>
      <c r="D37" s="230"/>
      <c r="E37" s="230"/>
      <c r="F37" s="230"/>
      <c r="G37" s="230"/>
      <c r="H37" s="230"/>
      <c r="I37" s="230"/>
      <c r="J37" s="147"/>
      <c r="K37" s="150"/>
    </row>
    <row r="38" spans="1:26" ht="12" customHeight="1" x14ac:dyDescent="0.25"/>
    <row r="39" spans="1:26" ht="24.75" customHeight="1" x14ac:dyDescent="0.25">
      <c r="B39" s="228" t="s">
        <v>389</v>
      </c>
      <c r="C39" s="228"/>
      <c r="D39" s="228"/>
      <c r="E39" s="228"/>
      <c r="F39" s="228"/>
      <c r="G39" s="228"/>
      <c r="H39" s="228"/>
      <c r="I39" s="228"/>
      <c r="J39" s="152"/>
      <c r="K39" s="150"/>
    </row>
    <row r="40" spans="1:26" ht="12" customHeight="1" x14ac:dyDescent="0.25"/>
    <row r="41" spans="1:26" x14ac:dyDescent="0.25">
      <c r="B41" s="237" t="s">
        <v>390</v>
      </c>
      <c r="C41" s="237"/>
      <c r="D41" s="237"/>
      <c r="E41" s="237"/>
      <c r="F41" s="237"/>
      <c r="G41" s="237"/>
      <c r="H41" s="237"/>
      <c r="I41" s="237"/>
      <c r="J41" s="152"/>
      <c r="K41" s="150"/>
    </row>
    <row r="42" spans="1:26" ht="12" customHeight="1" x14ac:dyDescent="0.25"/>
    <row r="43" spans="1:26" x14ac:dyDescent="0.25">
      <c r="A43" s="229" t="s">
        <v>104</v>
      </c>
      <c r="B43" s="229"/>
      <c r="C43" s="229"/>
      <c r="D43" s="229"/>
      <c r="E43" s="229"/>
      <c r="F43" s="229"/>
      <c r="G43" s="229"/>
      <c r="H43" s="229"/>
      <c r="I43" s="229"/>
      <c r="J43" s="153"/>
    </row>
    <row r="44" spans="1:26" ht="66" customHeight="1" x14ac:dyDescent="0.25">
      <c r="B44" s="230" t="s">
        <v>110</v>
      </c>
      <c r="C44" s="230"/>
      <c r="D44" s="230"/>
      <c r="E44" s="230"/>
      <c r="F44" s="230"/>
      <c r="G44" s="230"/>
      <c r="H44" s="230"/>
      <c r="I44" s="230"/>
      <c r="J44" s="147"/>
      <c r="K44" s="150"/>
    </row>
    <row r="45" spans="1:26" ht="12" customHeight="1" x14ac:dyDescent="0.25"/>
    <row r="46" spans="1:26" ht="12.75" customHeight="1" x14ac:dyDescent="0.25">
      <c r="A46" s="233" t="s">
        <v>105</v>
      </c>
      <c r="B46" s="233"/>
      <c r="C46" s="233"/>
      <c r="D46" s="233"/>
      <c r="E46" s="233"/>
      <c r="F46" s="233"/>
      <c r="G46" s="233"/>
      <c r="H46" s="233"/>
      <c r="I46" s="233"/>
      <c r="J46" s="151"/>
      <c r="R46" s="147"/>
      <c r="S46" s="147"/>
      <c r="T46" s="147"/>
      <c r="U46" s="147"/>
      <c r="V46" s="147"/>
      <c r="W46" s="147"/>
      <c r="X46" s="147"/>
      <c r="Y46" s="147"/>
      <c r="Z46" s="147"/>
    </row>
    <row r="47" spans="1:26" ht="12" customHeight="1" x14ac:dyDescent="0.25"/>
    <row r="48" spans="1:26" ht="25.5" customHeight="1" x14ac:dyDescent="0.25">
      <c r="B48" s="230" t="s">
        <v>724</v>
      </c>
      <c r="C48" s="230"/>
      <c r="D48" s="230"/>
      <c r="E48" s="230"/>
      <c r="F48" s="230"/>
      <c r="G48" s="230"/>
      <c r="H48" s="230"/>
      <c r="I48" s="230"/>
      <c r="J48" s="147"/>
      <c r="K48" s="150"/>
      <c r="R48" s="230"/>
      <c r="S48" s="230"/>
      <c r="T48" s="230"/>
      <c r="U48" s="230"/>
      <c r="V48" s="230"/>
      <c r="W48" s="230"/>
      <c r="X48" s="230"/>
      <c r="Y48" s="230"/>
      <c r="Z48" s="230"/>
    </row>
    <row r="49" spans="1:11" ht="12" customHeight="1" x14ac:dyDescent="0.25"/>
    <row r="50" spans="1:11" ht="26.25" customHeight="1" x14ac:dyDescent="0.25">
      <c r="B50" s="230" t="s">
        <v>725</v>
      </c>
      <c r="C50" s="230"/>
      <c r="D50" s="230"/>
      <c r="E50" s="230"/>
      <c r="F50" s="230"/>
      <c r="G50" s="230"/>
      <c r="H50" s="230"/>
      <c r="I50" s="230"/>
      <c r="J50" s="147"/>
      <c r="K50" s="150"/>
    </row>
    <row r="51" spans="1:11" ht="12" customHeight="1" x14ac:dyDescent="0.25"/>
    <row r="52" spans="1:11" ht="26.25" customHeight="1" x14ac:dyDescent="0.25">
      <c r="B52" s="230" t="s">
        <v>726</v>
      </c>
      <c r="C52" s="230"/>
      <c r="D52" s="230"/>
      <c r="E52" s="230"/>
      <c r="F52" s="230"/>
      <c r="G52" s="230"/>
      <c r="H52" s="230"/>
      <c r="I52" s="230"/>
      <c r="J52" s="147"/>
      <c r="K52" s="154"/>
    </row>
    <row r="53" spans="1:11" ht="12" customHeight="1" x14ac:dyDescent="0.25"/>
    <row r="54" spans="1:11" ht="12.75" customHeight="1" x14ac:dyDescent="0.25">
      <c r="B54" s="228" t="s">
        <v>111</v>
      </c>
      <c r="C54" s="228"/>
      <c r="D54" s="228"/>
      <c r="E54" s="228"/>
      <c r="F54" s="228"/>
      <c r="G54" s="228"/>
      <c r="H54" s="228"/>
      <c r="I54" s="228"/>
      <c r="J54" s="156"/>
      <c r="K54" s="155"/>
    </row>
    <row r="55" spans="1:11" ht="12" customHeight="1" x14ac:dyDescent="0.25"/>
    <row r="56" spans="1:11" ht="38.25" customHeight="1" x14ac:dyDescent="0.25">
      <c r="B56" s="228" t="s">
        <v>727</v>
      </c>
      <c r="C56" s="228"/>
      <c r="D56" s="228"/>
      <c r="E56" s="228"/>
      <c r="F56" s="228"/>
      <c r="G56" s="228"/>
      <c r="H56" s="228"/>
      <c r="I56" s="228"/>
      <c r="J56" s="156"/>
      <c r="K56" s="155"/>
    </row>
    <row r="57" spans="1:11" ht="12" customHeight="1" x14ac:dyDescent="0.25"/>
    <row r="58" spans="1:11" x14ac:dyDescent="0.25">
      <c r="A58" s="229" t="s">
        <v>104</v>
      </c>
      <c r="B58" s="229"/>
      <c r="C58" s="229"/>
      <c r="D58" s="229"/>
      <c r="E58" s="229"/>
      <c r="F58" s="229"/>
      <c r="G58" s="229"/>
      <c r="H58" s="229"/>
      <c r="I58" s="229"/>
      <c r="J58" s="153"/>
    </row>
    <row r="59" spans="1:11" ht="68.400000000000006" customHeight="1" x14ac:dyDescent="0.25">
      <c r="B59" s="230" t="s">
        <v>110</v>
      </c>
      <c r="C59" s="230"/>
      <c r="D59" s="230"/>
      <c r="E59" s="230"/>
      <c r="F59" s="230"/>
      <c r="G59" s="230"/>
      <c r="H59" s="230"/>
      <c r="I59" s="230"/>
      <c r="J59" s="147"/>
      <c r="K59" s="150"/>
    </row>
    <row r="60" spans="1:11" ht="9.9" customHeight="1" x14ac:dyDescent="0.25"/>
  </sheetData>
  <mergeCells count="35">
    <mergeCell ref="R48:Z48"/>
    <mergeCell ref="B50:I50"/>
    <mergeCell ref="B52:I52"/>
    <mergeCell ref="B39:I39"/>
    <mergeCell ref="B41:I41"/>
    <mergeCell ref="A43:I43"/>
    <mergeCell ref="B44:I44"/>
    <mergeCell ref="B59:I59"/>
    <mergeCell ref="A14:K14"/>
    <mergeCell ref="A46:I46"/>
    <mergeCell ref="B48:I48"/>
    <mergeCell ref="B26:I26"/>
    <mergeCell ref="A28:K28"/>
    <mergeCell ref="A29:I29"/>
    <mergeCell ref="B33:I33"/>
    <mergeCell ref="B35:I35"/>
    <mergeCell ref="B37:I37"/>
    <mergeCell ref="A16:K16"/>
    <mergeCell ref="A18:I18"/>
    <mergeCell ref="B20:I20"/>
    <mergeCell ref="B22:I22"/>
    <mergeCell ref="A24:I24"/>
    <mergeCell ref="B31:I31"/>
    <mergeCell ref="A1:K1"/>
    <mergeCell ref="A2:K2"/>
    <mergeCell ref="B54:I54"/>
    <mergeCell ref="B56:I56"/>
    <mergeCell ref="A58:I58"/>
    <mergeCell ref="A4:K4"/>
    <mergeCell ref="A3:K3"/>
    <mergeCell ref="A6:K6"/>
    <mergeCell ref="A10:K10"/>
    <mergeCell ref="A12:K12"/>
    <mergeCell ref="A8:K8"/>
    <mergeCell ref="A17:K17"/>
  </mergeCells>
  <printOptions horizontalCentered="1"/>
  <pageMargins left="0.5" right="0.5" top="0.5" bottom="0.5" header="0.3" footer="0.3"/>
  <pageSetup orientation="portrait" horizontalDpi="1200" verticalDpi="1200" r:id="rId1"/>
  <rowBreaks count="1" manualBreakCount="1">
    <brk id="4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8"/>
  <sheetViews>
    <sheetView showGridLines="0" zoomScaleNormal="100" workbookViewId="0">
      <selection activeCell="M12" sqref="M12:P12"/>
    </sheetView>
  </sheetViews>
  <sheetFormatPr defaultColWidth="9.109375" defaultRowHeight="15" x14ac:dyDescent="0.25"/>
  <cols>
    <col min="1" max="1" width="1.88671875" style="1" customWidth="1"/>
    <col min="2" max="2" width="16" style="1" customWidth="1"/>
    <col min="3" max="3" width="11.6640625" style="1" customWidth="1"/>
    <col min="4" max="4" width="9.109375" style="1"/>
    <col min="5" max="5" width="0.44140625" style="1" customWidth="1"/>
    <col min="6" max="6" width="9" style="1" customWidth="1"/>
    <col min="7" max="7" width="0.44140625" style="1" hidden="1" customWidth="1"/>
    <col min="8" max="8" width="16.33203125" style="1" customWidth="1"/>
    <col min="9" max="9" width="4.6640625" style="1" customWidth="1"/>
    <col min="10" max="10" width="5" style="1" customWidth="1"/>
    <col min="11" max="11" width="15.44140625" style="1" customWidth="1"/>
    <col min="12" max="12" width="2" style="1" customWidth="1"/>
    <col min="13" max="13" width="9.109375" style="1"/>
    <col min="14" max="14" width="4.6640625" style="1" customWidth="1"/>
    <col min="15" max="16384" width="9.109375" style="1"/>
  </cols>
  <sheetData>
    <row r="1" spans="1:16" ht="18" x14ac:dyDescent="0.3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6" ht="15.6" x14ac:dyDescent="0.3">
      <c r="A2" s="267" t="s">
        <v>114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</row>
    <row r="3" spans="1:16" ht="15.6" x14ac:dyDescent="0.3">
      <c r="A3" s="267" t="s">
        <v>57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5.6" x14ac:dyDescent="0.3">
      <c r="A4" s="267" t="s">
        <v>107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" customHeight="1" thickBot="1" x14ac:dyDescent="0.45">
      <c r="A5" s="269"/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</row>
    <row r="6" spans="1:16" ht="16.2" thickTop="1" x14ac:dyDescent="0.3">
      <c r="A6" s="16"/>
      <c r="B6" s="17"/>
      <c r="C6" s="268"/>
      <c r="D6" s="268"/>
      <c r="E6" s="18"/>
      <c r="F6" s="19"/>
      <c r="G6" s="19"/>
      <c r="H6" s="20"/>
      <c r="I6" s="21"/>
    </row>
    <row r="7" spans="1:16" ht="15.6" x14ac:dyDescent="0.3">
      <c r="A7" s="16"/>
      <c r="B7" s="22" t="s">
        <v>55</v>
      </c>
      <c r="C7" s="273" t="str">
        <f>IF(B11=0,"",VLOOKUP(B11,EntityTable!A2:F89,6,FALSE))</f>
        <v/>
      </c>
      <c r="D7" s="273"/>
      <c r="E7" s="23"/>
      <c r="F7" s="16"/>
      <c r="G7" s="16"/>
      <c r="H7" s="24"/>
      <c r="I7" s="21"/>
      <c r="J7" s="25"/>
      <c r="K7" s="25"/>
      <c r="L7" s="26"/>
      <c r="M7" s="26"/>
      <c r="N7" s="26"/>
      <c r="O7" s="26"/>
      <c r="P7" s="26"/>
    </row>
    <row r="8" spans="1:16" ht="15.6" x14ac:dyDescent="0.3">
      <c r="A8" s="27"/>
      <c r="B8" s="28"/>
      <c r="C8" s="284" t="s">
        <v>53</v>
      </c>
      <c r="D8" s="284"/>
      <c r="E8" s="29"/>
      <c r="F8" s="27"/>
      <c r="G8" s="27"/>
      <c r="H8" s="30"/>
      <c r="I8" s="21"/>
      <c r="J8" s="31"/>
      <c r="K8" s="31"/>
      <c r="L8" s="31"/>
      <c r="M8" s="31"/>
      <c r="N8" s="31"/>
      <c r="O8" s="31"/>
      <c r="P8" s="31"/>
    </row>
    <row r="9" spans="1:16" ht="15.6" x14ac:dyDescent="0.3">
      <c r="A9" s="32"/>
      <c r="B9" s="33" t="s">
        <v>93</v>
      </c>
      <c r="C9" s="274" t="str">
        <f>IF(B11=0,"",VLOOKUP(B11,EntityTable!A2:F89,5,FALSE))</f>
        <v/>
      </c>
      <c r="D9" s="274"/>
      <c r="E9" s="34"/>
      <c r="F9" s="32"/>
      <c r="G9" s="32"/>
      <c r="H9" s="35"/>
      <c r="I9" s="21"/>
      <c r="J9" s="270" t="s">
        <v>4</v>
      </c>
      <c r="K9" s="270"/>
      <c r="L9" s="130"/>
      <c r="M9" s="271"/>
      <c r="N9" s="272"/>
      <c r="O9" s="272"/>
      <c r="P9" s="272"/>
    </row>
    <row r="10" spans="1:16" ht="14.25" customHeight="1" x14ac:dyDescent="0.3">
      <c r="A10" s="32"/>
      <c r="B10" s="36"/>
      <c r="C10" s="285">
        <v>0</v>
      </c>
      <c r="D10" s="285"/>
      <c r="E10" s="34"/>
      <c r="F10" s="32"/>
      <c r="G10" s="32"/>
      <c r="H10" s="35"/>
      <c r="I10" s="21"/>
      <c r="J10" s="25"/>
      <c r="K10" s="25"/>
      <c r="L10" s="31"/>
      <c r="M10" s="208"/>
      <c r="N10" s="208"/>
      <c r="O10" s="208"/>
      <c r="P10" s="208"/>
    </row>
    <row r="11" spans="1:16" ht="15.6" x14ac:dyDescent="0.3">
      <c r="A11" s="37"/>
      <c r="B11" s="223"/>
      <c r="C11" s="224"/>
      <c r="D11" s="224"/>
      <c r="E11" s="224"/>
      <c r="F11" s="224"/>
      <c r="G11" s="224"/>
      <c r="H11" s="225"/>
      <c r="I11" s="21"/>
      <c r="J11" s="31"/>
      <c r="K11" s="31"/>
      <c r="L11" s="31"/>
      <c r="M11" s="209"/>
      <c r="N11" s="209"/>
      <c r="O11" s="209"/>
      <c r="P11" s="209"/>
    </row>
    <row r="12" spans="1:16" ht="15.6" x14ac:dyDescent="0.3">
      <c r="A12" s="37"/>
      <c r="B12" s="248" t="s">
        <v>11</v>
      </c>
      <c r="C12" s="249"/>
      <c r="D12" s="249"/>
      <c r="E12" s="249"/>
      <c r="F12" s="249"/>
      <c r="G12" s="249"/>
      <c r="H12" s="250"/>
      <c r="I12" s="21"/>
      <c r="J12" s="282" t="s">
        <v>6</v>
      </c>
      <c r="K12" s="282"/>
      <c r="L12" s="130"/>
      <c r="M12" s="271"/>
      <c r="N12" s="272"/>
      <c r="O12" s="272"/>
      <c r="P12" s="272"/>
    </row>
    <row r="13" spans="1:16" ht="15.6" x14ac:dyDescent="0.3">
      <c r="A13" s="37"/>
      <c r="B13" s="245" t="str">
        <f>IF(B11=0,"",VLOOKUP(B11,EntityTable!A2:N89,7,FALSE))</f>
        <v/>
      </c>
      <c r="C13" s="246"/>
      <c r="D13" s="246"/>
      <c r="E13" s="246"/>
      <c r="F13" s="246"/>
      <c r="G13" s="246"/>
      <c r="H13" s="247"/>
      <c r="I13" s="21"/>
      <c r="J13" s="283"/>
      <c r="K13" s="283"/>
      <c r="L13" s="131"/>
      <c r="M13" s="279"/>
      <c r="N13" s="280"/>
      <c r="O13" s="280"/>
      <c r="P13" s="280"/>
    </row>
    <row r="14" spans="1:16" ht="15.6" x14ac:dyDescent="0.3">
      <c r="A14" s="37"/>
      <c r="B14" s="248" t="s">
        <v>399</v>
      </c>
      <c r="C14" s="249"/>
      <c r="D14" s="249"/>
      <c r="E14" s="249"/>
      <c r="F14" s="249"/>
      <c r="G14" s="249"/>
      <c r="H14" s="250"/>
      <c r="I14" s="21"/>
      <c r="J14" s="38"/>
      <c r="K14" s="38"/>
      <c r="L14" s="131"/>
      <c r="M14" s="279"/>
      <c r="N14" s="280"/>
      <c r="O14" s="280"/>
      <c r="P14" s="280"/>
    </row>
    <row r="15" spans="1:16" ht="15.6" x14ac:dyDescent="0.3">
      <c r="A15" s="37"/>
      <c r="B15" s="277" t="str">
        <f>IF(B11=0,"",VLOOKUP(B11,EntityTable!A2:N89,8,FALSE))</f>
        <v/>
      </c>
      <c r="C15" s="278"/>
      <c r="D15" s="278"/>
      <c r="E15" s="38"/>
      <c r="F15" s="190" t="str">
        <f>IF(B11=0,"",VLOOKUP(B11,EntityTable!A2:N89,9,FALSE))</f>
        <v/>
      </c>
      <c r="G15" s="37"/>
      <c r="H15" s="191" t="str">
        <f>IF(B11=0,"",VLOOKUP(B11,EntityTable!A2:N89,10,FALSE))</f>
        <v/>
      </c>
      <c r="I15" s="21"/>
      <c r="J15" s="39"/>
      <c r="K15" s="39"/>
      <c r="L15" s="130"/>
      <c r="M15" s="281"/>
      <c r="N15" s="280"/>
      <c r="O15" s="280"/>
      <c r="P15" s="280"/>
    </row>
    <row r="16" spans="1:16" ht="16.5" customHeight="1" thickBot="1" x14ac:dyDescent="0.35">
      <c r="A16" s="16"/>
      <c r="B16" s="275" t="s">
        <v>400</v>
      </c>
      <c r="C16" s="276"/>
      <c r="D16" s="276"/>
      <c r="E16" s="192"/>
      <c r="F16" s="193" t="s">
        <v>401</v>
      </c>
      <c r="G16" s="194"/>
      <c r="H16" s="195" t="s">
        <v>402</v>
      </c>
      <c r="I16" s="40"/>
      <c r="J16" s="39"/>
      <c r="K16" s="39"/>
      <c r="L16" s="39"/>
      <c r="M16" s="39"/>
      <c r="N16" s="39"/>
      <c r="O16" s="39"/>
      <c r="P16" s="39"/>
    </row>
    <row r="17" spans="1:16" ht="16.5" customHeight="1" thickTop="1" x14ac:dyDescent="0.3">
      <c r="A17" s="16"/>
      <c r="B17" s="212" t="str">
        <f>IF(B11=0,"",VLOOKUP(B11,EntityTable!A2:N89,11,FALSE))</f>
        <v/>
      </c>
      <c r="C17" s="213"/>
      <c r="D17" s="213"/>
      <c r="E17" s="213"/>
      <c r="F17" s="213"/>
      <c r="G17" s="213"/>
      <c r="H17" s="214"/>
      <c r="I17" s="40"/>
      <c r="J17" s="286" t="str">
        <f>IF(AND(LEFT(B13,2)="PO", B17=0), "Special Purpose Districts must have a Physical Address on file with DOA per MCA 7-6-611. Please provide a physical address in the space above.", "")</f>
        <v/>
      </c>
      <c r="K17" s="286"/>
      <c r="L17" s="286"/>
      <c r="M17" s="286"/>
      <c r="N17" s="286"/>
      <c r="O17" s="286"/>
      <c r="P17" s="286"/>
    </row>
    <row r="18" spans="1:16" ht="16.5" customHeight="1" x14ac:dyDescent="0.3">
      <c r="A18" s="16"/>
      <c r="B18" s="216" t="s">
        <v>5</v>
      </c>
      <c r="C18" s="217"/>
      <c r="D18" s="217"/>
      <c r="E18" s="217"/>
      <c r="F18" s="217"/>
      <c r="G18" s="217"/>
      <c r="H18" s="218"/>
      <c r="I18" s="40"/>
      <c r="J18" s="286"/>
      <c r="K18" s="286"/>
      <c r="L18" s="286"/>
      <c r="M18" s="286"/>
      <c r="N18" s="286"/>
      <c r="O18" s="286"/>
      <c r="P18" s="286"/>
    </row>
    <row r="19" spans="1:16" ht="16.5" customHeight="1" x14ac:dyDescent="0.3">
      <c r="A19" s="16"/>
      <c r="B19" s="219" t="str">
        <f>IF(B11=0,"",VLOOKUP(B11,EntityTable!A2:N89,12,FALSE))</f>
        <v/>
      </c>
      <c r="C19" s="220"/>
      <c r="D19" s="220"/>
      <c r="E19" s="38"/>
      <c r="F19" s="196" t="str">
        <f>IF(B11=0,"",VLOOKUP(B11,EntityTable!A2:N89,13,FALSE))</f>
        <v/>
      </c>
      <c r="G19" s="37"/>
      <c r="H19" s="197" t="str">
        <f>IF(B11=0,"",VLOOKUP(B11,EntityTable!A2:N89,14,FALSE))</f>
        <v/>
      </c>
      <c r="I19" s="40"/>
      <c r="J19" s="286"/>
      <c r="K19" s="286"/>
      <c r="L19" s="286"/>
      <c r="M19" s="286"/>
      <c r="N19" s="286"/>
      <c r="O19" s="286"/>
      <c r="P19" s="286"/>
    </row>
    <row r="20" spans="1:16" ht="16.5" customHeight="1" thickBot="1" x14ac:dyDescent="0.35">
      <c r="A20" s="16"/>
      <c r="B20" s="221" t="s">
        <v>50</v>
      </c>
      <c r="C20" s="222"/>
      <c r="D20" s="222"/>
      <c r="E20" s="192"/>
      <c r="F20" s="193" t="s">
        <v>51</v>
      </c>
      <c r="G20" s="194"/>
      <c r="H20" s="195" t="s">
        <v>52</v>
      </c>
      <c r="I20" s="40"/>
      <c r="J20" s="286"/>
      <c r="K20" s="286"/>
      <c r="L20" s="286"/>
      <c r="M20" s="286"/>
      <c r="N20" s="286"/>
      <c r="O20" s="286"/>
      <c r="P20" s="286"/>
    </row>
    <row r="21" spans="1:16" ht="12" customHeight="1" thickTop="1" x14ac:dyDescent="0.3">
      <c r="A21" s="16"/>
      <c r="B21" s="41"/>
      <c r="C21" s="41"/>
      <c r="D21" s="41"/>
      <c r="E21" s="42"/>
      <c r="F21" s="42"/>
      <c r="G21" s="43"/>
      <c r="H21" s="42"/>
      <c r="I21" s="40"/>
      <c r="J21" s="39"/>
      <c r="K21" s="39"/>
      <c r="L21" s="39"/>
      <c r="M21" s="39"/>
      <c r="N21" s="39"/>
      <c r="O21" s="39"/>
      <c r="P21" s="39"/>
    </row>
    <row r="22" spans="1:16" ht="18" x14ac:dyDescent="0.35">
      <c r="A22" s="288" t="s">
        <v>682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</row>
    <row r="23" spans="1:16" ht="9" customHeight="1" x14ac:dyDescent="0.35">
      <c r="A23" s="199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</row>
    <row r="24" spans="1:16" ht="16.2" customHeight="1" x14ac:dyDescent="0.35">
      <c r="A24" s="199"/>
      <c r="B24" s="287" t="s">
        <v>683</v>
      </c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199"/>
    </row>
    <row r="25" spans="1:16" ht="9" customHeight="1" x14ac:dyDescent="0.35">
      <c r="A25" s="199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</row>
    <row r="26" spans="1:16" ht="31.95" customHeight="1" x14ac:dyDescent="0.35">
      <c r="A26" s="199"/>
      <c r="B26" s="10" t="s">
        <v>695</v>
      </c>
      <c r="C26" s="199"/>
      <c r="D26" s="238" t="str">
        <f>_xlfn.IFNA(VLOOKUP(B11, EntityTable!A1:S89,18, FALSE),"")</f>
        <v/>
      </c>
      <c r="E26" s="238"/>
      <c r="F26" s="238"/>
      <c r="G26" s="238"/>
      <c r="H26" s="238"/>
      <c r="I26" s="244" t="s">
        <v>696</v>
      </c>
      <c r="J26" s="244"/>
      <c r="K26" s="244"/>
      <c r="L26" s="199"/>
      <c r="M26" s="242" t="s">
        <v>698</v>
      </c>
      <c r="N26" s="242"/>
      <c r="O26" s="242"/>
      <c r="P26" s="242"/>
    </row>
    <row r="27" spans="1:16" ht="9" customHeight="1" x14ac:dyDescent="0.35">
      <c r="A27" s="199"/>
      <c r="B27" s="199"/>
      <c r="C27" s="199"/>
      <c r="D27" s="206"/>
      <c r="E27" s="206"/>
      <c r="F27" s="206"/>
      <c r="G27" s="206"/>
      <c r="H27" s="206"/>
      <c r="I27" s="199"/>
      <c r="J27" s="199"/>
      <c r="K27" s="199"/>
      <c r="L27" s="199"/>
      <c r="M27" s="43"/>
      <c r="N27" s="43"/>
      <c r="O27" s="43"/>
      <c r="P27" s="43"/>
    </row>
    <row r="28" spans="1:16" ht="18" x14ac:dyDescent="0.35">
      <c r="A28" s="199"/>
      <c r="B28" s="16" t="s">
        <v>684</v>
      </c>
      <c r="C28" s="199"/>
      <c r="D28" s="241" t="str">
        <f>_xlfn.IFNA(VLOOKUP(B11, EntityTable!A1:S89,16, FALSE),"")</f>
        <v/>
      </c>
      <c r="E28" s="241"/>
      <c r="F28" s="241"/>
      <c r="G28" s="241"/>
      <c r="H28" s="241"/>
      <c r="I28" s="244" t="s">
        <v>688</v>
      </c>
      <c r="J28" s="244"/>
      <c r="K28" s="244"/>
      <c r="L28" s="199"/>
      <c r="M28" s="243"/>
      <c r="N28" s="243"/>
      <c r="O28" s="243"/>
      <c r="P28" s="243"/>
    </row>
    <row r="29" spans="1:16" ht="9" customHeight="1" x14ac:dyDescent="0.35">
      <c r="A29" s="199"/>
      <c r="B29" s="199"/>
      <c r="C29" s="199"/>
      <c r="D29" s="206"/>
      <c r="E29" s="206"/>
      <c r="F29" s="206"/>
      <c r="G29" s="206"/>
      <c r="H29" s="206"/>
      <c r="I29" s="199"/>
      <c r="J29" s="199"/>
      <c r="K29" s="199"/>
      <c r="L29" s="199"/>
      <c r="M29" s="43"/>
      <c r="N29" s="43"/>
      <c r="O29" s="43"/>
      <c r="P29" s="43"/>
    </row>
    <row r="30" spans="1:16" ht="18" x14ac:dyDescent="0.35">
      <c r="A30" s="199"/>
      <c r="B30" s="10" t="s">
        <v>692</v>
      </c>
      <c r="C30" s="199"/>
      <c r="D30" s="238" t="str">
        <f>_xlfn.IFNA(VLOOKUP(B11, EntityTable!A1:S89,15, FALSE),"")</f>
        <v/>
      </c>
      <c r="E30" s="238"/>
      <c r="F30" s="238"/>
      <c r="G30" s="238"/>
      <c r="H30" s="238"/>
      <c r="I30" s="244" t="s">
        <v>689</v>
      </c>
      <c r="J30" s="244"/>
      <c r="K30" s="244"/>
      <c r="L30" s="199"/>
      <c r="M30" s="243"/>
      <c r="N30" s="243"/>
      <c r="O30" s="243"/>
      <c r="P30" s="243"/>
    </row>
    <row r="31" spans="1:16" ht="9" customHeight="1" x14ac:dyDescent="0.35">
      <c r="A31" s="199"/>
      <c r="B31" s="199"/>
      <c r="C31" s="199"/>
      <c r="D31" s="206"/>
      <c r="E31" s="206"/>
      <c r="F31" s="206"/>
      <c r="G31" s="206"/>
      <c r="H31" s="206"/>
      <c r="I31" s="199"/>
      <c r="J31" s="199"/>
      <c r="K31" s="199"/>
      <c r="L31" s="199"/>
      <c r="M31" s="43"/>
      <c r="N31" s="43"/>
      <c r="O31" s="43"/>
      <c r="P31" s="43"/>
    </row>
    <row r="32" spans="1:16" ht="18" x14ac:dyDescent="0.35">
      <c r="A32" s="199"/>
      <c r="B32" s="10" t="s">
        <v>685</v>
      </c>
      <c r="C32" s="199"/>
      <c r="D32" s="238" t="str">
        <f>_xlfn.IFNA(VLOOKUP(B11, EntityTable!A1:S89,19, FALSE),"")</f>
        <v/>
      </c>
      <c r="E32" s="238"/>
      <c r="F32" s="238"/>
      <c r="G32" s="238"/>
      <c r="H32" s="238"/>
      <c r="I32" s="244" t="s">
        <v>690</v>
      </c>
      <c r="J32" s="244"/>
      <c r="K32" s="244"/>
      <c r="L32" s="199"/>
      <c r="M32" s="243" t="s">
        <v>698</v>
      </c>
      <c r="N32" s="243"/>
      <c r="O32" s="243"/>
      <c r="P32" s="243"/>
    </row>
    <row r="33" spans="1:25" ht="9" customHeight="1" x14ac:dyDescent="0.35">
      <c r="A33" s="19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</row>
    <row r="34" spans="1:25" ht="18" x14ac:dyDescent="0.35">
      <c r="A34" s="199"/>
      <c r="B34" s="10" t="s">
        <v>686</v>
      </c>
      <c r="C34" s="199"/>
      <c r="D34" s="199"/>
      <c r="E34" s="199"/>
      <c r="F34" s="238" t="str">
        <f>_xlfn.IFNA(VLOOKUP(B11, EntityTable!A1:S89,17, FALSE),"")</f>
        <v/>
      </c>
      <c r="G34" s="238"/>
      <c r="H34" s="238"/>
      <c r="I34" s="238"/>
      <c r="J34" s="238"/>
      <c r="K34" s="238"/>
      <c r="L34" s="238"/>
      <c r="M34" s="238"/>
      <c r="N34" s="238"/>
      <c r="O34" s="238"/>
      <c r="P34" s="238"/>
    </row>
    <row r="35" spans="1:25" ht="9" customHeight="1" x14ac:dyDescent="0.35">
      <c r="A35" s="199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</row>
    <row r="36" spans="1:25" ht="15.6" x14ac:dyDescent="0.3">
      <c r="A36" s="16"/>
      <c r="C36" s="49" t="s">
        <v>687</v>
      </c>
      <c r="D36" s="45"/>
      <c r="E36" s="45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</row>
    <row r="37" spans="1:25" ht="13.2" customHeight="1" x14ac:dyDescent="0.3">
      <c r="A37" s="16"/>
      <c r="C37" s="49"/>
      <c r="D37" s="45"/>
      <c r="E37" s="45"/>
      <c r="F37" s="240" t="s">
        <v>693</v>
      </c>
      <c r="G37" s="240"/>
      <c r="H37" s="240"/>
      <c r="I37" s="240"/>
      <c r="J37" s="240"/>
      <c r="K37" s="240"/>
      <c r="L37" s="240"/>
      <c r="M37" s="240"/>
      <c r="N37" s="240"/>
      <c r="O37" s="240"/>
      <c r="P37" s="240"/>
    </row>
    <row r="38" spans="1:25" ht="15.6" x14ac:dyDescent="0.3">
      <c r="A38" s="16"/>
      <c r="B38" s="45"/>
      <c r="C38" s="45"/>
      <c r="D38" s="45"/>
      <c r="E38" s="45"/>
      <c r="F38" s="45"/>
      <c r="G38" s="45"/>
      <c r="H38" s="45"/>
      <c r="I38" s="45"/>
      <c r="J38" s="207"/>
      <c r="K38" s="207"/>
      <c r="L38" s="45"/>
      <c r="M38" s="45"/>
      <c r="N38" s="45"/>
      <c r="O38" s="45"/>
      <c r="P38" s="45"/>
    </row>
    <row r="39" spans="1:25" ht="18.75" customHeight="1" x14ac:dyDescent="0.35">
      <c r="A39" s="252" t="s">
        <v>113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</row>
    <row r="40" spans="1:25" ht="12" customHeight="1" x14ac:dyDescent="0.25">
      <c r="A40" s="136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1:25" ht="44.25" customHeight="1" x14ac:dyDescent="0.3">
      <c r="A41" s="122"/>
      <c r="B41" s="265" t="s">
        <v>90</v>
      </c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</row>
    <row r="42" spans="1:25" ht="12" customHeight="1" thickBot="1" x14ac:dyDescent="0.3">
      <c r="A42" s="122"/>
      <c r="B42" s="129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3"/>
    </row>
    <row r="43" spans="1:25" ht="15" customHeight="1" thickBot="1" x14ac:dyDescent="0.35">
      <c r="A43" s="122"/>
      <c r="B43" s="127" t="s">
        <v>66</v>
      </c>
      <c r="D43" s="122"/>
      <c r="E43" s="122"/>
      <c r="F43" s="122"/>
      <c r="G43" s="122"/>
      <c r="H43" s="122"/>
      <c r="J43" s="256" t="s">
        <v>61</v>
      </c>
      <c r="K43" s="257"/>
      <c r="M43" s="127" t="s">
        <v>65</v>
      </c>
      <c r="N43" s="122"/>
      <c r="O43" s="122"/>
      <c r="P43" s="122"/>
      <c r="Y43" s="2"/>
    </row>
    <row r="44" spans="1:25" ht="15.6" x14ac:dyDescent="0.3">
      <c r="A44" s="104"/>
      <c r="B44" s="103" t="s">
        <v>70</v>
      </c>
      <c r="D44" s="260" t="s">
        <v>398</v>
      </c>
      <c r="E44" s="259"/>
      <c r="F44" s="259"/>
      <c r="G44" s="259"/>
      <c r="H44" s="259"/>
      <c r="M44" s="137" t="s">
        <v>123</v>
      </c>
      <c r="N44"/>
      <c r="O44"/>
      <c r="P44"/>
    </row>
    <row r="45" spans="1:25" ht="15.75" customHeight="1" x14ac:dyDescent="0.3">
      <c r="A45" s="104"/>
      <c r="B45" s="137" t="s">
        <v>71</v>
      </c>
      <c r="C45" s="211" t="s">
        <v>64</v>
      </c>
      <c r="D45"/>
      <c r="E45"/>
      <c r="F45"/>
      <c r="G45"/>
      <c r="M45" s="103" t="s">
        <v>69</v>
      </c>
      <c r="N45" s="258" t="s">
        <v>122</v>
      </c>
      <c r="O45" s="259"/>
      <c r="P45" s="259"/>
    </row>
    <row r="46" spans="1:25" ht="15.75" customHeight="1" x14ac:dyDescent="0.3">
      <c r="A46" s="104"/>
      <c r="B46" s="103" t="s">
        <v>72</v>
      </c>
      <c r="D46" s="110"/>
      <c r="E46" s="100"/>
      <c r="F46" s="102"/>
      <c r="G46" s="106"/>
      <c r="H46" s="106"/>
      <c r="M46" s="137" t="s">
        <v>73</v>
      </c>
      <c r="N46"/>
      <c r="O46"/>
      <c r="P46"/>
    </row>
    <row r="47" spans="1:25" ht="12" customHeight="1" x14ac:dyDescent="0.3">
      <c r="A47" s="104"/>
      <c r="B47" s="103"/>
      <c r="D47" s="110"/>
      <c r="E47" s="100"/>
      <c r="F47" s="102"/>
      <c r="G47" s="106"/>
      <c r="H47" s="106"/>
      <c r="M47" s="137"/>
      <c r="N47"/>
      <c r="O47"/>
      <c r="P47"/>
    </row>
    <row r="48" spans="1:25" ht="15.6" x14ac:dyDescent="0.3">
      <c r="A48" s="104"/>
      <c r="B48" s="253" t="s">
        <v>2</v>
      </c>
      <c r="C48" s="253"/>
      <c r="D48" s="253"/>
      <c r="E48" s="253"/>
      <c r="F48" s="253"/>
      <c r="G48" s="253"/>
      <c r="H48" s="253"/>
      <c r="M48" s="134" t="s">
        <v>38</v>
      </c>
      <c r="N48" s="126"/>
      <c r="O48" s="126"/>
      <c r="P48" s="126"/>
    </row>
    <row r="49" spans="1:16" ht="15.6" x14ac:dyDescent="0.3">
      <c r="A49" s="104"/>
      <c r="B49" s="253" t="s">
        <v>62</v>
      </c>
      <c r="C49" s="253"/>
      <c r="D49" s="253"/>
      <c r="E49" s="253"/>
      <c r="F49" s="253"/>
      <c r="G49" s="101"/>
      <c r="H49" s="102"/>
      <c r="M49" s="45" t="s">
        <v>31</v>
      </c>
      <c r="N49" s="125"/>
      <c r="O49" s="125"/>
      <c r="P49" s="125"/>
    </row>
    <row r="50" spans="1:16" ht="15.6" x14ac:dyDescent="0.3">
      <c r="A50" s="104"/>
      <c r="B50" s="254" t="s">
        <v>60</v>
      </c>
      <c r="C50" s="254"/>
      <c r="D50" s="254"/>
      <c r="E50" s="254"/>
      <c r="F50" s="254"/>
      <c r="G50" s="101"/>
      <c r="H50" s="96"/>
      <c r="M50" s="45" t="s">
        <v>32</v>
      </c>
      <c r="N50" s="125"/>
      <c r="O50" s="125"/>
      <c r="P50" s="125"/>
    </row>
    <row r="51" spans="1:16" ht="15.6" x14ac:dyDescent="0.3">
      <c r="A51" s="104"/>
      <c r="B51" s="254" t="s">
        <v>3</v>
      </c>
      <c r="C51" s="254"/>
      <c r="D51" s="254"/>
      <c r="E51" s="254"/>
      <c r="F51" s="254"/>
      <c r="G51" s="101"/>
      <c r="H51" s="96"/>
    </row>
    <row r="52" spans="1:16" ht="15.6" x14ac:dyDescent="0.3">
      <c r="A52" s="104"/>
      <c r="B52" s="254" t="s">
        <v>33</v>
      </c>
      <c r="C52" s="254"/>
      <c r="D52" s="254"/>
      <c r="E52" s="254"/>
      <c r="F52" s="254"/>
      <c r="G52" s="101"/>
      <c r="H52" s="96"/>
    </row>
    <row r="53" spans="1:16" ht="12" customHeight="1" x14ac:dyDescent="0.3">
      <c r="A53" s="104"/>
      <c r="B53" s="135"/>
      <c r="C53" s="135"/>
      <c r="D53" s="135"/>
      <c r="E53" s="135"/>
      <c r="F53" s="135"/>
      <c r="G53" s="101"/>
      <c r="H53" s="96"/>
    </row>
    <row r="54" spans="1:16" ht="15.6" x14ac:dyDescent="0.3">
      <c r="A54" s="104"/>
      <c r="B54" s="261" t="s">
        <v>83</v>
      </c>
      <c r="C54" s="262"/>
      <c r="D54" s="262"/>
      <c r="E54" s="262"/>
      <c r="F54" s="262"/>
      <c r="G54" s="262"/>
      <c r="H54" s="262"/>
      <c r="I54" s="263" t="s">
        <v>397</v>
      </c>
      <c r="J54" s="263"/>
      <c r="K54" s="263"/>
      <c r="L54" s="263"/>
      <c r="M54" s="105"/>
      <c r="N54" s="105"/>
      <c r="O54" s="105"/>
      <c r="P54" s="105"/>
    </row>
    <row r="55" spans="1:16" ht="15.6" x14ac:dyDescent="0.3">
      <c r="A55" s="104"/>
      <c r="B55" s="107" t="s">
        <v>67</v>
      </c>
      <c r="C55" s="107"/>
      <c r="D55" s="107"/>
      <c r="E55" s="107"/>
      <c r="F55" s="107"/>
      <c r="G55" s="107"/>
      <c r="H55" s="107"/>
      <c r="I55" s="210" t="s">
        <v>64</v>
      </c>
      <c r="J55"/>
      <c r="K55"/>
      <c r="L55"/>
      <c r="M55"/>
      <c r="N55" s="103"/>
      <c r="O55" s="104"/>
      <c r="P55" s="104"/>
    </row>
    <row r="56" spans="1:16" ht="12" customHeight="1" x14ac:dyDescent="0.3">
      <c r="A56" s="104"/>
      <c r="B56" s="107"/>
      <c r="C56" s="107"/>
      <c r="D56" s="107"/>
      <c r="E56" s="107"/>
      <c r="F56" s="107"/>
      <c r="G56" s="107"/>
      <c r="H56" s="107"/>
      <c r="I56" s="108"/>
      <c r="J56" s="97"/>
      <c r="K56" s="108"/>
      <c r="L56" s="99"/>
      <c r="M56" s="103"/>
      <c r="N56" s="103"/>
      <c r="O56" s="104"/>
      <c r="P56" s="104"/>
    </row>
    <row r="57" spans="1:16" ht="30" customHeight="1" x14ac:dyDescent="0.3">
      <c r="A57" s="16"/>
      <c r="B57" s="300" t="s">
        <v>121</v>
      </c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</row>
    <row r="58" spans="1:16" ht="30" customHeight="1" x14ac:dyDescent="0.3">
      <c r="A58" s="16"/>
      <c r="B58" s="265" t="s">
        <v>95</v>
      </c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265"/>
      <c r="P58" s="265"/>
    </row>
    <row r="59" spans="1:16" ht="12" customHeight="1" x14ac:dyDescent="0.3">
      <c r="A59" s="16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</row>
    <row r="60" spans="1:16" ht="18" x14ac:dyDescent="0.35">
      <c r="A60" s="264" t="s">
        <v>74</v>
      </c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</row>
    <row r="61" spans="1:16" ht="15.6" x14ac:dyDescent="0.3">
      <c r="A61" s="16"/>
      <c r="B61" s="46"/>
      <c r="C61" s="21"/>
      <c r="D61" s="21"/>
      <c r="E61" s="21"/>
      <c r="F61" s="21"/>
      <c r="G61" s="45"/>
      <c r="H61" s="45"/>
      <c r="I61" s="45"/>
      <c r="J61" s="45"/>
      <c r="K61" s="45"/>
      <c r="L61" s="45"/>
      <c r="M61" s="45"/>
      <c r="N61" s="45"/>
      <c r="O61" s="45"/>
      <c r="P61" s="45"/>
    </row>
    <row r="62" spans="1:16" ht="15.6" x14ac:dyDescent="0.3">
      <c r="A62" s="297" t="s">
        <v>13</v>
      </c>
      <c r="B62" s="297"/>
      <c r="C62" s="296"/>
      <c r="D62" s="296"/>
      <c r="E62" s="296"/>
      <c r="F62" s="296"/>
      <c r="G62" s="296"/>
      <c r="H62" s="296"/>
      <c r="I62" s="296"/>
      <c r="J62" s="296"/>
      <c r="K62" s="47"/>
      <c r="L62" s="48" t="s">
        <v>8</v>
      </c>
      <c r="M62" s="295"/>
      <c r="N62" s="295"/>
      <c r="O62" s="295"/>
      <c r="P62" s="295"/>
    </row>
    <row r="63" spans="1:16" ht="15.6" x14ac:dyDescent="0.3">
      <c r="A63" s="49"/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48"/>
      <c r="M63" s="52"/>
      <c r="N63" s="52"/>
      <c r="O63" s="52"/>
      <c r="P63" s="52"/>
    </row>
    <row r="64" spans="1:16" ht="15.6" x14ac:dyDescent="0.3">
      <c r="A64" s="298" t="s">
        <v>12</v>
      </c>
      <c r="B64" s="298"/>
      <c r="C64" s="255"/>
      <c r="D64" s="255"/>
      <c r="E64" s="255"/>
      <c r="F64" s="255"/>
      <c r="G64" s="255"/>
      <c r="H64" s="255"/>
      <c r="I64" s="255"/>
      <c r="J64" s="255"/>
      <c r="K64" s="31"/>
      <c r="L64" s="53" t="s">
        <v>75</v>
      </c>
      <c r="M64" s="255"/>
      <c r="N64" s="255"/>
      <c r="O64" s="255"/>
      <c r="P64" s="255"/>
    </row>
    <row r="65" spans="1:16" ht="15.6" x14ac:dyDescent="0.3">
      <c r="A65" s="1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</row>
    <row r="66" spans="1:16" ht="15.6" x14ac:dyDescent="0.25">
      <c r="B66" s="251" t="s">
        <v>68</v>
      </c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</row>
    <row r="67" spans="1:16" ht="12" customHeight="1" x14ac:dyDescent="0.3">
      <c r="A67" s="16"/>
      <c r="B67" s="124"/>
      <c r="C67" s="132"/>
      <c r="D67" s="124"/>
      <c r="E67" s="124"/>
      <c r="F67" s="124"/>
      <c r="G67" s="124"/>
      <c r="H67" s="124"/>
      <c r="I67" s="124"/>
      <c r="J67" s="124"/>
      <c r="K67" s="16"/>
      <c r="L67" s="16"/>
      <c r="M67" s="16"/>
      <c r="N67" s="16"/>
      <c r="O67" s="16"/>
      <c r="P67" s="16"/>
    </row>
    <row r="68" spans="1:16" ht="15.6" x14ac:dyDescent="0.3">
      <c r="A68" s="1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54"/>
      <c r="N68" s="54"/>
      <c r="O68" s="54"/>
      <c r="P68" s="54"/>
    </row>
    <row r="69" spans="1:16" ht="15" customHeight="1" x14ac:dyDescent="0.3">
      <c r="A69" s="291" t="s">
        <v>92</v>
      </c>
      <c r="B69" s="291"/>
      <c r="C69" s="271"/>
      <c r="D69" s="271"/>
      <c r="E69" s="271"/>
      <c r="F69" s="271"/>
      <c r="G69" s="271"/>
      <c r="H69" s="271"/>
      <c r="I69" s="271"/>
      <c r="J69" s="271"/>
      <c r="L69" s="145" t="s">
        <v>7</v>
      </c>
      <c r="M69" s="292"/>
      <c r="N69" s="293"/>
      <c r="O69" s="293"/>
      <c r="P69" s="293"/>
    </row>
    <row r="70" spans="1:16" ht="15.6" x14ac:dyDescent="0.3">
      <c r="A70" s="16"/>
      <c r="B70" s="26"/>
      <c r="C70" s="299" t="s">
        <v>91</v>
      </c>
      <c r="D70" s="299"/>
      <c r="E70" s="299"/>
      <c r="F70" s="299"/>
      <c r="G70" s="299"/>
      <c r="H70" s="299"/>
      <c r="I70" s="299"/>
      <c r="J70" s="299"/>
      <c r="K70" s="139"/>
      <c r="L70" s="55"/>
      <c r="M70" s="294" t="s">
        <v>54</v>
      </c>
      <c r="N70" s="294"/>
      <c r="O70" s="294"/>
      <c r="P70" s="294"/>
    </row>
    <row r="71" spans="1:16" ht="15" customHeight="1" x14ac:dyDescent="0.3">
      <c r="A71" s="16"/>
      <c r="B71" s="138" t="s">
        <v>12</v>
      </c>
      <c r="C71" s="289"/>
      <c r="D71" s="290"/>
      <c r="E71" s="290"/>
      <c r="F71" s="290"/>
      <c r="G71" s="290"/>
      <c r="H71" s="290"/>
      <c r="I71" s="290"/>
      <c r="J71" s="290"/>
      <c r="K71" s="133"/>
      <c r="L71" s="55"/>
      <c r="M71" s="55"/>
      <c r="N71" s="55"/>
      <c r="O71" s="55"/>
      <c r="P71" s="55"/>
    </row>
    <row r="72" spans="1:16" ht="15" customHeight="1" x14ac:dyDescent="0.3">
      <c r="A72" s="16"/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5"/>
      <c r="M72" s="55"/>
      <c r="N72" s="55"/>
      <c r="O72" s="55"/>
      <c r="P72" s="55"/>
    </row>
    <row r="73" spans="1:16" ht="15.6" x14ac:dyDescent="0.3">
      <c r="A73" s="104"/>
      <c r="B73" s="104"/>
      <c r="C73" s="103"/>
      <c r="D73" s="103"/>
      <c r="E73" s="103"/>
      <c r="F73" s="103"/>
      <c r="G73" s="103"/>
      <c r="H73" s="103"/>
      <c r="I73" s="103"/>
      <c r="J73" s="98"/>
      <c r="K73" s="103"/>
      <c r="L73" s="99"/>
      <c r="M73" s="103"/>
      <c r="N73" s="103"/>
      <c r="O73" s="104"/>
      <c r="P73" s="104"/>
    </row>
    <row r="74" spans="1:16" ht="15.6" x14ac:dyDescent="0.3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1:16" ht="15.6" x14ac:dyDescent="0.3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1:16" ht="15.6" x14ac:dyDescent="0.3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16" ht="15.6" x14ac:dyDescent="0.3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1:16" ht="15.6" x14ac:dyDescent="0.3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</sheetData>
  <sheetProtection algorithmName="SHA-512" hashValue="zedvxro6rU0ON2k+kcXLOTE+t/vtHLNIBMxc+61Lka0DLQwJgOpMj3LOUjtG7bSCLM62HuQ1+yCtDLUpMeHuXg==" saltValue="B/7Zawobs1l4JHgaUaM4rg==" spinCount="100000" sheet="1" formatCells="0" formatColumns="0" formatRows="0"/>
  <mergeCells count="69">
    <mergeCell ref="J17:P20"/>
    <mergeCell ref="B24:O24"/>
    <mergeCell ref="A22:P22"/>
    <mergeCell ref="C71:J71"/>
    <mergeCell ref="A69:B69"/>
    <mergeCell ref="M69:P69"/>
    <mergeCell ref="M70:P70"/>
    <mergeCell ref="M62:P62"/>
    <mergeCell ref="C64:J64"/>
    <mergeCell ref="C62:J62"/>
    <mergeCell ref="A62:B62"/>
    <mergeCell ref="A64:B64"/>
    <mergeCell ref="C70:J70"/>
    <mergeCell ref="C69:J69"/>
    <mergeCell ref="B51:F51"/>
    <mergeCell ref="B57:P57"/>
    <mergeCell ref="B58:P58"/>
    <mergeCell ref="J9:K9"/>
    <mergeCell ref="M9:P9"/>
    <mergeCell ref="C7:D7"/>
    <mergeCell ref="C9:D9"/>
    <mergeCell ref="B16:D16"/>
    <mergeCell ref="B15:D15"/>
    <mergeCell ref="M12:P12"/>
    <mergeCell ref="B14:H14"/>
    <mergeCell ref="M13:P13"/>
    <mergeCell ref="M14:P14"/>
    <mergeCell ref="M15:P15"/>
    <mergeCell ref="J12:K12"/>
    <mergeCell ref="J13:K13"/>
    <mergeCell ref="C8:D8"/>
    <mergeCell ref="C10:D10"/>
    <mergeCell ref="A1:P1"/>
    <mergeCell ref="A2:P2"/>
    <mergeCell ref="A3:P3"/>
    <mergeCell ref="A4:P4"/>
    <mergeCell ref="C6:D6"/>
    <mergeCell ref="A5:P5"/>
    <mergeCell ref="B13:H13"/>
    <mergeCell ref="B12:H12"/>
    <mergeCell ref="B66:P66"/>
    <mergeCell ref="A39:P39"/>
    <mergeCell ref="B48:H48"/>
    <mergeCell ref="B52:F52"/>
    <mergeCell ref="B49:F49"/>
    <mergeCell ref="M64:P64"/>
    <mergeCell ref="J43:K43"/>
    <mergeCell ref="N45:P45"/>
    <mergeCell ref="D44:H44"/>
    <mergeCell ref="B54:H54"/>
    <mergeCell ref="B50:F50"/>
    <mergeCell ref="I54:L54"/>
    <mergeCell ref="A60:P60"/>
    <mergeCell ref="B41:P41"/>
    <mergeCell ref="F34:P34"/>
    <mergeCell ref="F36:P36"/>
    <mergeCell ref="F37:P37"/>
    <mergeCell ref="D26:H26"/>
    <mergeCell ref="D28:H28"/>
    <mergeCell ref="D30:H30"/>
    <mergeCell ref="D32:H32"/>
    <mergeCell ref="M26:P26"/>
    <mergeCell ref="M28:P28"/>
    <mergeCell ref="M30:P30"/>
    <mergeCell ref="M32:P32"/>
    <mergeCell ref="I26:K26"/>
    <mergeCell ref="I28:K28"/>
    <mergeCell ref="I30:K30"/>
    <mergeCell ref="I32:K32"/>
  </mergeCells>
  <conditionalFormatting sqref="F36:P36">
    <cfRule type="notContainsBlanks" dxfId="18" priority="1">
      <formula>LEN(TRIM(F36))&gt;0</formula>
    </cfRule>
  </conditionalFormatting>
  <conditionalFormatting sqref="M9:P10">
    <cfRule type="notContainsBlanks" dxfId="17" priority="19">
      <formula>LEN(TRIM(M9))&gt;0</formula>
    </cfRule>
  </conditionalFormatting>
  <conditionalFormatting sqref="M12:P15">
    <cfRule type="notContainsBlanks" dxfId="16" priority="18">
      <formula>LEN(TRIM(M12))&gt;0</formula>
    </cfRule>
  </conditionalFormatting>
  <conditionalFormatting sqref="M26:P26">
    <cfRule type="containsText" dxfId="15" priority="8" operator="containsText" text="Resolution - County">
      <formula>NOT(ISERROR(SEARCH("Resolution - County",M26)))</formula>
    </cfRule>
    <cfRule type="containsText" dxfId="14" priority="9" operator="containsText" text="Resolution - City/Town">
      <formula>NOT(ISERROR(SEARCH("Resolution - City/Town",M26)))</formula>
    </cfRule>
    <cfRule type="containsText" dxfId="13" priority="10" operator="containsText" text="Petition - Other">
      <formula>NOT(ISERROR(SEARCH("Petition - Other",M26)))</formula>
    </cfRule>
    <cfRule type="containsText" dxfId="12" priority="11" operator="containsText" text="Petition - Property Owner">
      <formula>NOT(ISERROR(SEARCH("Petition - Property Owner",M26)))</formula>
    </cfRule>
    <cfRule type="containsText" dxfId="11" priority="12" operator="containsText" text="Petition - Taxpayer">
      <formula>NOT(ISERROR(SEARCH("Petition - Taxpayer",M26)))</formula>
    </cfRule>
    <cfRule type="containsText" dxfId="10" priority="13" operator="containsText" text="Referendum triggered by Petition - City/Town">
      <formula>NOT(ISERROR(SEARCH("Referendum triggered by Petition - City/Town",M26)))</formula>
    </cfRule>
    <cfRule type="containsText" dxfId="9" priority="14" operator="containsText" text="Referendum triggered by Resolution - City/Town">
      <formula>NOT(ISERROR(SEARCH("Referendum triggered by Resolution - City/Town",M26)))</formula>
    </cfRule>
    <cfRule type="containsText" dxfId="8" priority="15" operator="containsText" text="Referendum triggered by Resolution - County">
      <formula>NOT(ISERROR(SEARCH("Referendum triggered by Resolution - County",M26)))</formula>
    </cfRule>
    <cfRule type="containsText" dxfId="7" priority="16" operator="containsText" text="Referendum triggered by Petition - County">
      <formula>NOT(ISERROR(SEARCH("Referendum triggered by Petition - County",M26)))</formula>
    </cfRule>
    <cfRule type="containsText" dxfId="6" priority="17" operator="containsText" text="Other - Please Describe in Purpose Field Below">
      <formula>NOT(ISERROR(SEARCH("Other - Please Describe in Purpose Field Below",M26)))</formula>
    </cfRule>
  </conditionalFormatting>
  <conditionalFormatting sqref="M28:P28">
    <cfRule type="notContainsBlanks" dxfId="5" priority="20">
      <formula>LEN(TRIM(M28))&gt;0</formula>
    </cfRule>
  </conditionalFormatting>
  <conditionalFormatting sqref="M30:P30">
    <cfRule type="notContainsBlanks" dxfId="4" priority="6">
      <formula>LEN(TRIM(M30))&gt;0</formula>
    </cfRule>
  </conditionalFormatting>
  <conditionalFormatting sqref="M32:P32">
    <cfRule type="containsText" dxfId="3" priority="2" operator="containsText" text="Appointed Official">
      <formula>NOT(ISERROR(SEARCH("Appointed Official",M32)))</formula>
    </cfRule>
    <cfRule type="containsText" dxfId="2" priority="3" operator="containsText" text="Elected Official">
      <formula>NOT(ISERROR(SEARCH("Elected Official",M32)))</formula>
    </cfRule>
    <cfRule type="containsText" dxfId="1" priority="4" operator="containsText" text="Commission">
      <formula>NOT(ISERROR(SEARCH("Commission",M32)))</formula>
    </cfRule>
    <cfRule type="containsText" dxfId="0" priority="5" operator="containsText" text="Board">
      <formula>NOT(ISERROR(SEARCH("Board",M32)))</formula>
    </cfRule>
  </conditionalFormatting>
  <dataValidations count="2">
    <dataValidation type="whole" allowBlank="1" showInputMessage="1" showErrorMessage="1" sqref="M28:P28" xr:uid="{5DC186A1-8F59-4E96-ABE4-CAC9FDF01912}">
      <formula1>1000</formula1>
      <formula2>9999</formula2>
    </dataValidation>
    <dataValidation type="textLength" allowBlank="1" showInputMessage="1" showErrorMessage="1" sqref="F36:P36" xr:uid="{001F7C2A-B972-4AEC-9254-CABEFF5D2BA3}">
      <formula1>0</formula1>
      <formula2>250</formula2>
    </dataValidation>
  </dataValidations>
  <hyperlinks>
    <hyperlink ref="D44" r:id="rId1" xr:uid="{8F6955CD-11BD-46D2-98FB-717C339475F0}"/>
    <hyperlink ref="N45" r:id="rId2" xr:uid="{E251CC07-5E54-4FD5-A66D-E06DC628D11E}"/>
    <hyperlink ref="I55" r:id="rId3" xr:uid="{EA5FDEFA-5D96-4F6F-97AB-32DBE15119DA}"/>
    <hyperlink ref="C45" r:id="rId4" xr:uid="{CFAE1029-1FCC-4AC3-B99E-44059366BCC4}"/>
    <hyperlink ref="I54:L54" r:id="rId5" display="https://sfsd.mt.gov/LGSB/index" xr:uid="{50FD3D07-3172-4E60-9668-CD3C9B60AF45}"/>
    <hyperlink ref="I54" r:id="rId6" xr:uid="{98BF1D48-C9AD-47A9-A5C7-9CF91497C7B0}"/>
  </hyperlinks>
  <printOptions horizontalCentered="1"/>
  <pageMargins left="0.5" right="0.5" top="0.5" bottom="0.5" header="0" footer="0"/>
  <pageSetup scale="69" orientation="portrait" r:id="rId7"/>
  <headerFooter>
    <oddFooter>&amp;CPage 1 of 2&amp;RVersion: June 2026-V26.1</oddFoot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14AB8CB-1DE9-4BA6-A2CB-53E79F18BBD6}">
          <x14:formula1>
            <xm:f>EntityTable!$A$2:$A$89</xm:f>
          </x14:formula1>
          <xm:sqref>B11 E11 G11</xm:sqref>
        </x14:dataValidation>
        <x14:dataValidation type="list" allowBlank="1" showInputMessage="1" showErrorMessage="1" xr:uid="{2489D8E4-6942-4458-AB0D-EE7288A36A0C}">
          <x14:formula1>
            <xm:f>EntityTable!$T$17:$T$21</xm:f>
          </x14:formula1>
          <xm:sqref>M32:P32</xm:sqref>
        </x14:dataValidation>
        <x14:dataValidation type="list" allowBlank="1" showInputMessage="1" showErrorMessage="1" xr:uid="{17153E66-B982-47AA-AFC9-C27039C5F9C3}">
          <x14:formula1>
            <xm:f>EntityTable!U3:U13</xm:f>
          </x14:formula1>
          <xm:sqref>N26:P26</xm:sqref>
        </x14:dataValidation>
        <x14:dataValidation type="list" allowBlank="1" showInputMessage="1" showErrorMessage="1" xr:uid="{D6E93F76-F43C-42F6-99DA-E97C7B2FD6DE}">
          <x14:formula1>
            <xm:f>EntityTable!T3:T12</xm:f>
          </x14:formula1>
          <xm:sqref>M26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6"/>
  <sheetViews>
    <sheetView showGridLines="0" zoomScaleNormal="100" workbookViewId="0">
      <selection sqref="A1:E1"/>
    </sheetView>
  </sheetViews>
  <sheetFormatPr defaultColWidth="9.109375" defaultRowHeight="15" x14ac:dyDescent="0.25"/>
  <cols>
    <col min="1" max="1" width="6" style="9" customWidth="1"/>
    <col min="2" max="2" width="9.6640625" style="4" customWidth="1"/>
    <col min="3" max="3" width="80.6640625" style="2" customWidth="1"/>
    <col min="4" max="4" width="2.6640625" style="2" customWidth="1"/>
    <col min="5" max="5" width="19.5546875" style="3" customWidth="1"/>
    <col min="6" max="16384" width="9.109375" style="2"/>
  </cols>
  <sheetData>
    <row r="1" spans="1:16" ht="18" x14ac:dyDescent="0.25">
      <c r="A1" s="302" t="s">
        <v>0</v>
      </c>
      <c r="B1" s="302"/>
      <c r="C1" s="302"/>
      <c r="D1" s="302"/>
      <c r="E1" s="302"/>
      <c r="F1" s="164"/>
      <c r="G1" s="164"/>
      <c r="H1" s="164"/>
      <c r="I1" s="164"/>
    </row>
    <row r="2" spans="1:16" ht="15.6" x14ac:dyDescent="0.25">
      <c r="A2" s="303" t="s">
        <v>114</v>
      </c>
      <c r="B2" s="303"/>
      <c r="C2" s="303"/>
      <c r="D2" s="303"/>
      <c r="E2" s="303"/>
      <c r="F2" s="165"/>
      <c r="G2" s="165"/>
      <c r="H2" s="165"/>
      <c r="I2" s="165"/>
    </row>
    <row r="3" spans="1:16" ht="15.6" x14ac:dyDescent="0.25">
      <c r="A3" s="303" t="s">
        <v>57</v>
      </c>
      <c r="B3" s="303"/>
      <c r="C3" s="303"/>
      <c r="D3" s="303"/>
      <c r="E3" s="303"/>
      <c r="F3" s="165"/>
      <c r="G3" s="165"/>
      <c r="H3" s="165"/>
      <c r="I3" s="165"/>
    </row>
    <row r="4" spans="1:16" ht="15.6" x14ac:dyDescent="0.25">
      <c r="A4" s="303" t="s">
        <v>107</v>
      </c>
      <c r="B4" s="303"/>
      <c r="C4" s="303"/>
      <c r="D4" s="303"/>
      <c r="E4" s="303"/>
      <c r="F4" s="165"/>
      <c r="G4" s="165"/>
      <c r="H4" s="165"/>
      <c r="I4" s="165"/>
    </row>
    <row r="5" spans="1:16" ht="15.6" x14ac:dyDescent="0.25">
      <c r="A5" s="303">
        <f>'Page 1 - Filing Fee Form '!B11</f>
        <v>0</v>
      </c>
      <c r="B5" s="303"/>
      <c r="C5" s="303"/>
      <c r="D5" s="303"/>
      <c r="E5" s="303"/>
      <c r="F5" s="165"/>
      <c r="G5" s="165"/>
      <c r="H5" s="165"/>
      <c r="I5" s="165"/>
    </row>
    <row r="6" spans="1:16" ht="28.95" customHeight="1" x14ac:dyDescent="0.25">
      <c r="A6" s="25"/>
      <c r="B6" s="173" t="s">
        <v>133</v>
      </c>
      <c r="C6" s="25"/>
      <c r="D6" s="25"/>
      <c r="E6" s="25"/>
      <c r="F6" s="165"/>
      <c r="G6" s="165"/>
      <c r="H6" s="165"/>
      <c r="I6" s="165"/>
    </row>
    <row r="7" spans="1:16" ht="15.6" x14ac:dyDescent="0.25">
      <c r="A7" s="25"/>
      <c r="B7" s="185"/>
      <c r="C7" s="25"/>
      <c r="D7" s="25"/>
      <c r="E7" s="25"/>
      <c r="F7" s="165"/>
      <c r="G7" s="165"/>
      <c r="H7" s="165"/>
      <c r="I7" s="165"/>
    </row>
    <row r="8" spans="1:16" ht="15.6" x14ac:dyDescent="0.25">
      <c r="A8" s="25"/>
      <c r="B8" s="25"/>
      <c r="C8" s="25"/>
      <c r="D8" s="25"/>
      <c r="E8" s="25"/>
      <c r="F8" s="165"/>
      <c r="G8" s="165"/>
      <c r="H8" s="165"/>
      <c r="I8" s="165"/>
    </row>
    <row r="9" spans="1:16" ht="29.25" customHeight="1" thickBot="1" x14ac:dyDescent="0.35">
      <c r="A9" s="88"/>
      <c r="B9" s="143" t="s">
        <v>94</v>
      </c>
      <c r="C9" s="10"/>
      <c r="D9" s="10"/>
      <c r="E9" s="89"/>
    </row>
    <row r="10" spans="1:16" s="111" customFormat="1" ht="42.75" customHeight="1" thickBot="1" x14ac:dyDescent="0.5">
      <c r="A10" s="157">
        <v>-1</v>
      </c>
      <c r="B10" s="158">
        <v>101000</v>
      </c>
      <c r="C10" s="166" t="s">
        <v>704</v>
      </c>
      <c r="D10" s="159"/>
      <c r="E10" s="168">
        <v>0</v>
      </c>
      <c r="K10" s="112"/>
      <c r="L10" s="112"/>
      <c r="M10" s="112"/>
      <c r="N10" s="112"/>
      <c r="O10" s="112"/>
      <c r="P10" s="112"/>
    </row>
    <row r="11" spans="1:16" ht="18" x14ac:dyDescent="0.35">
      <c r="A11" s="88"/>
      <c r="B11" s="69"/>
      <c r="C11" s="70" t="s">
        <v>145</v>
      </c>
      <c r="D11" s="70"/>
      <c r="E11" s="71"/>
    </row>
    <row r="12" spans="1:16" ht="26.25" customHeight="1" x14ac:dyDescent="0.3">
      <c r="A12" s="141" t="s">
        <v>9</v>
      </c>
      <c r="B12" s="140" t="s">
        <v>86</v>
      </c>
      <c r="C12" s="58" t="s">
        <v>56</v>
      </c>
      <c r="D12" s="59"/>
      <c r="E12" s="11"/>
    </row>
    <row r="13" spans="1:16" ht="12" customHeight="1" x14ac:dyDescent="0.3">
      <c r="A13" s="90"/>
      <c r="B13" s="115"/>
      <c r="C13" s="60"/>
      <c r="D13" s="59"/>
      <c r="E13" s="61"/>
    </row>
    <row r="14" spans="1:16" ht="15.6" x14ac:dyDescent="0.3">
      <c r="A14" s="91" t="s">
        <v>41</v>
      </c>
      <c r="B14" s="62"/>
      <c r="C14" s="66" t="s">
        <v>76</v>
      </c>
      <c r="D14" s="63"/>
      <c r="E14" s="61"/>
    </row>
    <row r="15" spans="1:16" ht="15.6" x14ac:dyDescent="0.3">
      <c r="A15" s="91"/>
      <c r="B15" s="116" t="s">
        <v>39</v>
      </c>
      <c r="C15" s="94" t="s">
        <v>49</v>
      </c>
      <c r="D15" s="59"/>
      <c r="E15" s="11"/>
    </row>
    <row r="16" spans="1:16" ht="15" customHeight="1" x14ac:dyDescent="0.3">
      <c r="A16" s="92"/>
      <c r="B16" s="62" t="s">
        <v>35</v>
      </c>
      <c r="C16" s="12" t="s">
        <v>40</v>
      </c>
      <c r="D16" s="64"/>
      <c r="E16" s="13"/>
    </row>
    <row r="17" spans="1:21" ht="15.6" x14ac:dyDescent="0.3">
      <c r="A17" s="92"/>
      <c r="B17" s="62"/>
      <c r="C17" s="14" t="s">
        <v>40</v>
      </c>
      <c r="D17" s="65"/>
      <c r="E17" s="13"/>
    </row>
    <row r="18" spans="1:21" ht="12" customHeight="1" x14ac:dyDescent="0.3">
      <c r="A18" s="92"/>
      <c r="B18" s="62"/>
      <c r="C18" s="120"/>
      <c r="D18" s="65"/>
      <c r="E18" s="61"/>
    </row>
    <row r="19" spans="1:21" ht="15.6" x14ac:dyDescent="0.3">
      <c r="A19" s="91" t="s">
        <v>63</v>
      </c>
      <c r="B19" s="62"/>
      <c r="C19" s="66" t="s">
        <v>42</v>
      </c>
      <c r="D19" s="59"/>
      <c r="E19" s="61"/>
      <c r="K19" s="2" t="s">
        <v>1</v>
      </c>
      <c r="U19" s="2" t="s">
        <v>10</v>
      </c>
    </row>
    <row r="20" spans="1:21" ht="15.6" x14ac:dyDescent="0.3">
      <c r="A20" s="90"/>
      <c r="B20" s="62" t="s">
        <v>43</v>
      </c>
      <c r="C20" s="94" t="s">
        <v>44</v>
      </c>
      <c r="D20" s="59"/>
      <c r="E20" s="11"/>
    </row>
    <row r="21" spans="1:21" ht="15.6" x14ac:dyDescent="0.3">
      <c r="A21" s="90"/>
      <c r="B21" s="117"/>
      <c r="C21" s="14" t="s">
        <v>45</v>
      </c>
      <c r="D21" s="59"/>
      <c r="E21" s="13"/>
    </row>
    <row r="22" spans="1:21" ht="15.6" x14ac:dyDescent="0.3">
      <c r="A22" s="90"/>
      <c r="B22" s="117"/>
      <c r="C22" s="14" t="s">
        <v>40</v>
      </c>
      <c r="D22" s="59"/>
      <c r="E22" s="13"/>
    </row>
    <row r="23" spans="1:21" ht="15.6" x14ac:dyDescent="0.3">
      <c r="A23" s="92">
        <v>-5</v>
      </c>
      <c r="B23" s="62" t="s">
        <v>46</v>
      </c>
      <c r="C23" s="14" t="s">
        <v>77</v>
      </c>
      <c r="D23" s="59"/>
      <c r="E23" s="13"/>
      <c r="K23" s="2" t="s">
        <v>1</v>
      </c>
      <c r="U23" s="2" t="s">
        <v>10</v>
      </c>
    </row>
    <row r="24" spans="1:21" ht="12" customHeight="1" x14ac:dyDescent="0.3">
      <c r="A24" s="92"/>
      <c r="B24" s="62"/>
      <c r="C24" s="66"/>
      <c r="D24" s="59"/>
      <c r="E24" s="61"/>
    </row>
    <row r="25" spans="1:21" ht="16.2" thickBot="1" x14ac:dyDescent="0.35">
      <c r="A25" s="92">
        <v>-6</v>
      </c>
      <c r="B25" s="62"/>
      <c r="C25" s="67" t="s">
        <v>729</v>
      </c>
      <c r="D25" s="68"/>
      <c r="E25" s="113">
        <f>SUM(E12:E23)</f>
        <v>0</v>
      </c>
      <c r="I25" s="2" t="s">
        <v>1</v>
      </c>
      <c r="P25" s="2" t="s">
        <v>10</v>
      </c>
    </row>
    <row r="26" spans="1:21" ht="12" customHeight="1" thickTop="1" x14ac:dyDescent="0.3">
      <c r="A26" s="92"/>
      <c r="B26" s="62"/>
      <c r="C26" s="66"/>
      <c r="D26" s="68"/>
      <c r="E26" s="119"/>
    </row>
    <row r="27" spans="1:21" ht="18" x14ac:dyDescent="0.35">
      <c r="A27" s="88">
        <v>-7</v>
      </c>
      <c r="B27" s="69"/>
      <c r="C27" s="121" t="s">
        <v>728</v>
      </c>
      <c r="D27" s="70"/>
      <c r="E27" s="71"/>
      <c r="J27" s="2" t="s">
        <v>1</v>
      </c>
      <c r="R27" s="2" t="s">
        <v>10</v>
      </c>
    </row>
    <row r="28" spans="1:21" ht="15.6" x14ac:dyDescent="0.3">
      <c r="A28" s="93" t="s">
        <v>14</v>
      </c>
      <c r="B28" s="118" t="s">
        <v>36</v>
      </c>
      <c r="C28" s="95" t="s">
        <v>19</v>
      </c>
      <c r="D28" s="59"/>
      <c r="E28" s="11"/>
    </row>
    <row r="29" spans="1:21" ht="15.6" x14ac:dyDescent="0.3">
      <c r="A29" s="93" t="s">
        <v>15</v>
      </c>
      <c r="B29" s="118" t="s">
        <v>36</v>
      </c>
      <c r="C29" s="15" t="s">
        <v>78</v>
      </c>
      <c r="D29" s="59"/>
      <c r="E29" s="11"/>
    </row>
    <row r="30" spans="1:21" ht="15.6" x14ac:dyDescent="0.3">
      <c r="A30" s="93" t="s">
        <v>16</v>
      </c>
      <c r="B30" s="118"/>
      <c r="C30" s="15" t="s">
        <v>20</v>
      </c>
      <c r="D30" s="59"/>
      <c r="E30" s="11"/>
    </row>
    <row r="31" spans="1:21" ht="15.6" x14ac:dyDescent="0.3">
      <c r="A31" s="93" t="s">
        <v>17</v>
      </c>
      <c r="B31" s="118"/>
      <c r="C31" s="15" t="s">
        <v>21</v>
      </c>
      <c r="D31" s="59"/>
      <c r="E31" s="13"/>
    </row>
    <row r="32" spans="1:21" ht="15.6" x14ac:dyDescent="0.3">
      <c r="A32" s="93" t="s">
        <v>25</v>
      </c>
      <c r="B32" s="118"/>
      <c r="C32" s="15" t="s">
        <v>22</v>
      </c>
      <c r="D32" s="59"/>
      <c r="E32" s="13"/>
    </row>
    <row r="33" spans="1:16" ht="15.6" x14ac:dyDescent="0.3">
      <c r="A33" s="93" t="s">
        <v>26</v>
      </c>
      <c r="B33" s="118" t="s">
        <v>36</v>
      </c>
      <c r="C33" s="15" t="s">
        <v>79</v>
      </c>
      <c r="D33" s="59"/>
      <c r="E33" s="13"/>
    </row>
    <row r="34" spans="1:16" ht="15.6" x14ac:dyDescent="0.3">
      <c r="A34" s="93" t="s">
        <v>27</v>
      </c>
      <c r="B34" s="118" t="s">
        <v>37</v>
      </c>
      <c r="C34" s="15" t="s">
        <v>23</v>
      </c>
      <c r="D34" s="59"/>
      <c r="E34" s="13"/>
    </row>
    <row r="35" spans="1:16" ht="15.6" x14ac:dyDescent="0.3">
      <c r="A35" s="93" t="s">
        <v>28</v>
      </c>
      <c r="B35" s="118">
        <v>410530</v>
      </c>
      <c r="C35" s="15" t="s">
        <v>24</v>
      </c>
      <c r="D35" s="59"/>
      <c r="E35" s="13"/>
    </row>
    <row r="36" spans="1:16" ht="15.6" x14ac:dyDescent="0.3">
      <c r="A36" s="93" t="s">
        <v>29</v>
      </c>
      <c r="B36" s="118"/>
      <c r="C36" s="15" t="s">
        <v>80</v>
      </c>
      <c r="D36" s="59"/>
      <c r="E36" s="13"/>
    </row>
    <row r="37" spans="1:16" ht="15.6" x14ac:dyDescent="0.3">
      <c r="A37" s="93" t="s">
        <v>30</v>
      </c>
      <c r="B37" s="118" t="s">
        <v>37</v>
      </c>
      <c r="C37" s="15" t="s">
        <v>81</v>
      </c>
      <c r="D37" s="72"/>
      <c r="E37" s="11"/>
    </row>
    <row r="38" spans="1:16" ht="12" customHeight="1" x14ac:dyDescent="0.3">
      <c r="A38" s="93"/>
      <c r="B38" s="118"/>
      <c r="C38" s="73"/>
      <c r="D38" s="72"/>
      <c r="E38" s="61"/>
    </row>
    <row r="39" spans="1:16" ht="16.2" thickBot="1" x14ac:dyDescent="0.35">
      <c r="A39" s="92">
        <v>-8</v>
      </c>
      <c r="B39" s="62"/>
      <c r="C39" s="67" t="s">
        <v>730</v>
      </c>
      <c r="D39" s="73"/>
      <c r="E39" s="114">
        <f>SUM(E28:E38)</f>
        <v>0</v>
      </c>
    </row>
    <row r="40" spans="1:16" ht="12.9" customHeight="1" thickTop="1" x14ac:dyDescent="0.3">
      <c r="A40" s="92"/>
      <c r="B40" s="62"/>
      <c r="C40" s="66"/>
      <c r="D40" s="73"/>
      <c r="E40" s="75"/>
      <c r="K40" s="5"/>
      <c r="L40" s="5"/>
      <c r="M40" s="5"/>
      <c r="N40" s="5"/>
      <c r="O40" s="5"/>
      <c r="P40" s="5"/>
    </row>
    <row r="41" spans="1:16" ht="15.6" x14ac:dyDescent="0.3">
      <c r="A41" s="92">
        <v>-9</v>
      </c>
      <c r="B41" s="62"/>
      <c r="C41" s="58" t="s">
        <v>84</v>
      </c>
      <c r="D41" s="73"/>
      <c r="E41" s="11"/>
      <c r="K41" s="6"/>
      <c r="L41" s="6"/>
      <c r="M41" s="6"/>
      <c r="N41" s="6"/>
      <c r="O41" s="6"/>
      <c r="P41" s="6"/>
    </row>
    <row r="42" spans="1:16" ht="12" customHeight="1" thickBot="1" x14ac:dyDescent="0.35">
      <c r="A42" s="92"/>
      <c r="B42" s="62"/>
      <c r="C42" s="60"/>
      <c r="D42" s="73"/>
      <c r="E42" s="74"/>
      <c r="K42" s="6"/>
      <c r="L42" s="6"/>
      <c r="M42" s="6"/>
      <c r="N42" s="6"/>
      <c r="O42" s="6"/>
      <c r="P42" s="6"/>
    </row>
    <row r="43" spans="1:16" ht="29.4" thickBot="1" x14ac:dyDescent="0.5">
      <c r="A43" s="157">
        <v>-10</v>
      </c>
      <c r="B43" s="160"/>
      <c r="C43" s="161" t="s">
        <v>705</v>
      </c>
      <c r="D43" s="162"/>
      <c r="E43" s="163">
        <f>E10+E25-E39+E41</f>
        <v>0</v>
      </c>
      <c r="K43" s="7"/>
      <c r="L43" s="6"/>
      <c r="M43" s="6"/>
      <c r="N43" s="6"/>
      <c r="O43" s="6"/>
      <c r="P43" s="6"/>
    </row>
    <row r="44" spans="1:16" ht="12" customHeight="1" x14ac:dyDescent="0.3">
      <c r="A44" s="92"/>
      <c r="B44" s="62"/>
      <c r="C44" s="60"/>
      <c r="D44" s="73"/>
      <c r="E44" s="75"/>
      <c r="K44" s="7"/>
      <c r="L44" s="6"/>
      <c r="M44" s="6"/>
      <c r="N44" s="6"/>
      <c r="O44" s="6"/>
      <c r="P44" s="6"/>
    </row>
    <row r="45" spans="1:16" ht="15.6" x14ac:dyDescent="0.3">
      <c r="A45" s="92"/>
      <c r="B45" s="76"/>
      <c r="C45" s="73" t="s">
        <v>47</v>
      </c>
      <c r="D45" s="73"/>
      <c r="E45" s="73"/>
      <c r="K45" s="301"/>
      <c r="L45" s="301"/>
      <c r="M45" s="301"/>
      <c r="N45" s="301"/>
      <c r="O45" s="301"/>
      <c r="P45" s="301"/>
    </row>
    <row r="46" spans="1:16" ht="15.6" x14ac:dyDescent="0.3">
      <c r="A46" s="92"/>
      <c r="B46" s="62"/>
      <c r="C46" s="87"/>
      <c r="D46" s="73"/>
      <c r="E46" s="73"/>
    </row>
    <row r="47" spans="1:16" ht="12" customHeight="1" x14ac:dyDescent="0.3">
      <c r="A47" s="92"/>
      <c r="B47" s="62"/>
      <c r="C47" s="77"/>
      <c r="D47" s="73"/>
      <c r="E47" s="73"/>
    </row>
    <row r="48" spans="1:16" ht="15.6" x14ac:dyDescent="0.3">
      <c r="A48" s="92">
        <v>-11</v>
      </c>
      <c r="B48" s="109" t="s">
        <v>48</v>
      </c>
      <c r="C48" s="78" t="s">
        <v>82</v>
      </c>
      <c r="D48" s="16"/>
      <c r="E48" s="11"/>
    </row>
    <row r="49" spans="1:5" ht="28.8" x14ac:dyDescent="0.3">
      <c r="A49" s="142">
        <v>-12</v>
      </c>
      <c r="B49" s="79" t="s">
        <v>85</v>
      </c>
      <c r="C49" s="80" t="s">
        <v>87</v>
      </c>
      <c r="D49" s="16"/>
      <c r="E49" s="11"/>
    </row>
    <row r="50" spans="1:5" ht="15.6" x14ac:dyDescent="0.3">
      <c r="A50" s="92">
        <v>-13</v>
      </c>
      <c r="B50" s="79"/>
      <c r="C50" s="81" t="s">
        <v>18</v>
      </c>
      <c r="D50" s="16"/>
      <c r="E50" s="11"/>
    </row>
    <row r="51" spans="1:5" ht="17.25" customHeight="1" x14ac:dyDescent="0.3">
      <c r="A51" s="92">
        <v>-14</v>
      </c>
      <c r="B51" s="79"/>
      <c r="C51" s="81" t="s">
        <v>88</v>
      </c>
      <c r="D51" s="16"/>
      <c r="E51" s="11"/>
    </row>
    <row r="52" spans="1:5" ht="16.2" thickBot="1" x14ac:dyDescent="0.35">
      <c r="A52" s="92">
        <v>-15</v>
      </c>
      <c r="B52" s="82"/>
      <c r="C52" s="83" t="s">
        <v>34</v>
      </c>
      <c r="D52" s="16"/>
      <c r="E52" s="114">
        <f>SUM(E48:E51)</f>
        <v>0</v>
      </c>
    </row>
    <row r="53" spans="1:5" ht="12" customHeight="1" thickTop="1" thickBot="1" x14ac:dyDescent="0.35">
      <c r="A53" s="92"/>
      <c r="B53" s="82"/>
      <c r="C53" s="84"/>
      <c r="D53" s="16"/>
      <c r="E53" s="75"/>
    </row>
    <row r="54" spans="1:5" ht="29.4" thickBot="1" x14ac:dyDescent="0.35">
      <c r="A54" s="88"/>
      <c r="B54" s="82"/>
      <c r="C54" s="85" t="s">
        <v>89</v>
      </c>
      <c r="D54" s="16"/>
      <c r="E54" s="144">
        <f>E43-E52</f>
        <v>0</v>
      </c>
    </row>
    <row r="55" spans="1:5" ht="12" customHeight="1" x14ac:dyDescent="0.3">
      <c r="A55" s="88"/>
      <c r="B55" s="82"/>
      <c r="C55" s="85"/>
      <c r="D55" s="16"/>
      <c r="E55" s="86"/>
    </row>
    <row r="56" spans="1:5" ht="28.5" customHeight="1" x14ac:dyDescent="0.3">
      <c r="A56" s="88"/>
      <c r="B56" s="69"/>
      <c r="C56" s="167" t="s">
        <v>58</v>
      </c>
      <c r="D56" s="16"/>
      <c r="E56" s="16"/>
    </row>
  </sheetData>
  <sheetProtection algorithmName="SHA-512" hashValue="bg5VGD2AtkBPbf3vCMPfWvUvRS0SVJLZqnwq2qzjY4DIbkUsqwKME6moQILhd+lInWCOqQYsjySR/uWunJQf8Q==" saltValue="jiWhdc0iDFi8/txBAgRSQw==" spinCount="100000" sheet="1" formatCells="0" formatColumns="0" formatRows="0"/>
  <mergeCells count="6">
    <mergeCell ref="K45:P45"/>
    <mergeCell ref="A1:E1"/>
    <mergeCell ref="A2:E2"/>
    <mergeCell ref="A3:E3"/>
    <mergeCell ref="A4:E4"/>
    <mergeCell ref="A5:E5"/>
  </mergeCells>
  <phoneticPr fontId="0" type="noConversion"/>
  <dataValidations count="1">
    <dataValidation type="list" allowBlank="1" showInputMessage="1" showErrorMessage="1" sqref="B7" xr:uid="{BE960A6D-CC60-465E-A4BD-C73F323A35CD}">
      <formula1>"Cash Basis, Accrual Basis"</formula1>
    </dataValidation>
  </dataValidations>
  <printOptions horizontalCentered="1"/>
  <pageMargins left="0.5" right="0.5" top="0.5" bottom="0.5" header="0" footer="0"/>
  <pageSetup scale="78" orientation="portrait" r:id="rId1"/>
  <headerFooter alignWithMargins="0">
    <oddFooter>&amp;C&amp;8Page 2 of 2&amp;R&amp;8Version: June 2026-V26.1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48E7E-DD2A-479E-92C1-1E071E9FAC36}">
  <dimension ref="A1:U26"/>
  <sheetViews>
    <sheetView workbookViewId="0">
      <selection activeCell="I2" sqref="I2"/>
    </sheetView>
  </sheetViews>
  <sheetFormatPr defaultColWidth="8.88671875" defaultRowHeight="13.2" x14ac:dyDescent="0.25"/>
  <cols>
    <col min="1" max="1" width="20" style="146" bestFit="1" customWidth="1"/>
    <col min="2" max="2" width="21.88671875" style="146" bestFit="1" customWidth="1"/>
    <col min="3" max="3" width="12.44140625" style="146" bestFit="1" customWidth="1"/>
    <col min="4" max="4" width="16.88671875" style="146" bestFit="1" customWidth="1"/>
    <col min="5" max="8" width="8.88671875" style="146"/>
    <col min="9" max="9" width="15" style="146" bestFit="1" customWidth="1"/>
    <col min="10" max="10" width="21.5546875" style="146" bestFit="1" customWidth="1"/>
    <col min="11" max="11" width="21.109375" style="146" bestFit="1" customWidth="1"/>
    <col min="12" max="12" width="18.109375" style="146" bestFit="1" customWidth="1"/>
    <col min="13" max="13" width="19.88671875" style="146" bestFit="1" customWidth="1"/>
    <col min="14" max="14" width="51.33203125" style="146" bestFit="1" customWidth="1"/>
    <col min="15" max="15" width="15.6640625" style="146" bestFit="1" customWidth="1"/>
    <col min="16" max="16" width="40.6640625" style="146" bestFit="1" customWidth="1"/>
    <col min="17" max="17" width="18.109375" style="146" customWidth="1"/>
    <col min="18" max="18" width="15.33203125" style="146" bestFit="1" customWidth="1"/>
    <col min="19" max="21" width="10.33203125" style="146" bestFit="1" customWidth="1"/>
    <col min="22" max="16384" width="8.88671875" style="146"/>
  </cols>
  <sheetData>
    <row r="1" spans="1:21" x14ac:dyDescent="0.25">
      <c r="A1" s="174" t="s">
        <v>11</v>
      </c>
      <c r="B1" s="174" t="s">
        <v>127</v>
      </c>
      <c r="C1" s="174" t="s">
        <v>128</v>
      </c>
      <c r="D1" s="174" t="s">
        <v>129</v>
      </c>
      <c r="E1" s="174" t="s">
        <v>5</v>
      </c>
      <c r="F1" s="174" t="s">
        <v>50</v>
      </c>
      <c r="G1" s="174" t="s">
        <v>51</v>
      </c>
      <c r="H1" s="174" t="s">
        <v>52</v>
      </c>
      <c r="I1" s="174" t="s">
        <v>130</v>
      </c>
      <c r="J1" s="174" t="s">
        <v>131</v>
      </c>
      <c r="K1" s="174" t="s">
        <v>132</v>
      </c>
      <c r="L1" s="174" t="s">
        <v>133</v>
      </c>
      <c r="M1" s="174" t="s">
        <v>134</v>
      </c>
      <c r="N1" s="174" t="s">
        <v>135</v>
      </c>
      <c r="O1" s="174" t="s">
        <v>136</v>
      </c>
      <c r="P1" s="174" t="s">
        <v>137</v>
      </c>
      <c r="Q1" s="174" t="s">
        <v>138</v>
      </c>
      <c r="R1" s="174" t="s">
        <v>139</v>
      </c>
      <c r="S1" s="174" t="s">
        <v>140</v>
      </c>
      <c r="T1" s="174" t="s">
        <v>141</v>
      </c>
      <c r="U1" s="174" t="s">
        <v>142</v>
      </c>
    </row>
    <row r="2" spans="1:21" ht="14.4" x14ac:dyDescent="0.25">
      <c r="A2" s="146">
        <f>'Page 1 - Filing Fee Form '!B11</f>
        <v>0</v>
      </c>
      <c r="B2" s="146" t="str">
        <f>'Page 1 - Filing Fee Form '!A4</f>
        <v>FIRE DEPARTMENT RELIEF ASSOCIATION</v>
      </c>
      <c r="C2" s="146" t="str">
        <f>'Page 1 - Filing Fee Form '!C9</f>
        <v/>
      </c>
      <c r="D2" s="146" t="e">
        <f>VLOOKUP(A2,EntityTable!A2:F89,4, FALSE)</f>
        <v>#N/A</v>
      </c>
      <c r="E2" s="146" t="str">
        <f>'Page 1 - Filing Fee Form '!B13</f>
        <v/>
      </c>
      <c r="F2" s="146" t="str">
        <f>'Page 1 - Filing Fee Form '!B15</f>
        <v/>
      </c>
      <c r="G2" s="146" t="s">
        <v>59</v>
      </c>
      <c r="H2" s="146" t="str">
        <f>'Page 1 - Filing Fee Form '!H15</f>
        <v/>
      </c>
      <c r="J2" s="146" t="s">
        <v>392</v>
      </c>
      <c r="K2" s="146" t="s">
        <v>391</v>
      </c>
      <c r="L2" s="175">
        <f>'Page 2 - Revenue- Expense'!B7</f>
        <v>0</v>
      </c>
      <c r="M2" s="146" t="s">
        <v>143</v>
      </c>
      <c r="N2" s="176" t="s">
        <v>144</v>
      </c>
      <c r="O2" s="177">
        <v>101000</v>
      </c>
      <c r="Q2" s="178">
        <f>'Page 2 - Revenue- Expense'!E10</f>
        <v>0</v>
      </c>
    </row>
    <row r="3" spans="1:21" ht="14.4" x14ac:dyDescent="0.3">
      <c r="A3" s="146">
        <f>'Page 1 - Filing Fee Form '!B11</f>
        <v>0</v>
      </c>
      <c r="B3" s="146" t="str">
        <f>'Page 1 - Filing Fee Form '!A4</f>
        <v>FIRE DEPARTMENT RELIEF ASSOCIATION</v>
      </c>
      <c r="C3" s="146" t="str">
        <f>'Page 1 - Filing Fee Form '!C9</f>
        <v/>
      </c>
      <c r="D3" s="146" t="e">
        <f>VLOOKUP(A2,EntityTable!A2:F89,4, FALSE)</f>
        <v>#N/A</v>
      </c>
      <c r="E3" s="146" t="str">
        <f>'Page 1 - Filing Fee Form '!B13</f>
        <v/>
      </c>
      <c r="F3" s="146" t="str">
        <f>'Page 1 - Filing Fee Form '!B15</f>
        <v/>
      </c>
      <c r="G3" s="146" t="s">
        <v>59</v>
      </c>
      <c r="H3" s="146" t="str">
        <f>'Page 1 - Filing Fee Form '!H15</f>
        <v/>
      </c>
      <c r="J3" s="146" t="s">
        <v>392</v>
      </c>
      <c r="K3" s="146" t="s">
        <v>391</v>
      </c>
      <c r="L3" s="175">
        <f>'Page 2 - Revenue- Expense'!B7</f>
        <v>0</v>
      </c>
      <c r="M3" s="146" t="s">
        <v>145</v>
      </c>
      <c r="N3" s="179" t="s">
        <v>151</v>
      </c>
      <c r="O3" s="177" t="s">
        <v>158</v>
      </c>
      <c r="P3" s="178" t="str">
        <f>'Page 2 - Revenue- Expense'!C12</f>
        <v xml:space="preserve">Taxes/Assessments </v>
      </c>
      <c r="Q3" s="178">
        <f>'Page 2 - Revenue- Expense'!E12</f>
        <v>0</v>
      </c>
    </row>
    <row r="4" spans="1:21" ht="14.4" x14ac:dyDescent="0.3">
      <c r="A4" s="146">
        <f>'Page 1 - Filing Fee Form '!B11</f>
        <v>0</v>
      </c>
      <c r="B4" s="146" t="str">
        <f>'Page 1 - Filing Fee Form '!A4</f>
        <v>FIRE DEPARTMENT RELIEF ASSOCIATION</v>
      </c>
      <c r="C4" s="146" t="str">
        <f>'Page 1 - Filing Fee Form '!C9</f>
        <v/>
      </c>
      <c r="D4" s="146" t="e">
        <f>VLOOKUP(A2,EntityTable!A2:F89,4, FALSE)</f>
        <v>#N/A</v>
      </c>
      <c r="E4" s="146" t="str">
        <f>'Page 1 - Filing Fee Form '!B13</f>
        <v/>
      </c>
      <c r="F4" s="146" t="str">
        <f>'Page 1 - Filing Fee Form '!B15</f>
        <v/>
      </c>
      <c r="G4" s="146" t="s">
        <v>59</v>
      </c>
      <c r="H4" s="146" t="str">
        <f>'Page 1 - Filing Fee Form '!H15</f>
        <v/>
      </c>
      <c r="J4" s="146" t="s">
        <v>392</v>
      </c>
      <c r="K4" s="146" t="s">
        <v>391</v>
      </c>
      <c r="L4" s="175">
        <f>'Page 2 - Revenue- Expense'!B7</f>
        <v>0</v>
      </c>
      <c r="M4" s="146" t="s">
        <v>145</v>
      </c>
      <c r="N4" s="171" t="s">
        <v>152</v>
      </c>
      <c r="O4" s="116" t="s">
        <v>39</v>
      </c>
      <c r="P4" s="178" t="str">
        <f>'Page 2 - Revenue- Expense'!C15</f>
        <v>Payment from State Auditor's Office (Insurance Apportionment)</v>
      </c>
      <c r="Q4" s="178">
        <f>'Page 2 - Revenue- Expense'!E15</f>
        <v>0</v>
      </c>
    </row>
    <row r="5" spans="1:21" ht="14.4" x14ac:dyDescent="0.3">
      <c r="A5" s="146">
        <f>'Page 1 - Filing Fee Form '!B11</f>
        <v>0</v>
      </c>
      <c r="B5" s="146" t="str">
        <f>'Page 1 - Filing Fee Form '!A4</f>
        <v>FIRE DEPARTMENT RELIEF ASSOCIATION</v>
      </c>
      <c r="C5" s="146" t="str">
        <f>'Page 1 - Filing Fee Form '!C9</f>
        <v/>
      </c>
      <c r="D5" s="146" t="e">
        <f>VLOOKUP(A2,EntityTable!A2:F89,4, FALSE)</f>
        <v>#N/A</v>
      </c>
      <c r="E5" s="146" t="str">
        <f>'Page 1 - Filing Fee Form '!B13</f>
        <v/>
      </c>
      <c r="F5" s="146" t="str">
        <f>'Page 1 - Filing Fee Form '!B15</f>
        <v/>
      </c>
      <c r="G5" s="146" t="s">
        <v>59</v>
      </c>
      <c r="H5" s="146" t="str">
        <f>'Page 1 - Filing Fee Form '!H15</f>
        <v/>
      </c>
      <c r="J5" s="146" t="s">
        <v>392</v>
      </c>
      <c r="K5" s="146" t="s">
        <v>391</v>
      </c>
      <c r="L5" s="175">
        <f>'Page 2 - Revenue- Expense'!B7</f>
        <v>0</v>
      </c>
      <c r="M5" s="146" t="s">
        <v>145</v>
      </c>
      <c r="N5" s="172" t="s">
        <v>153</v>
      </c>
      <c r="O5" s="62" t="s">
        <v>35</v>
      </c>
      <c r="P5" s="178" t="str">
        <f>'Page 2 - Revenue- Expense'!C16</f>
        <v>Other (Describe)</v>
      </c>
      <c r="Q5" s="178">
        <f>'Page 2 - Revenue- Expense'!E16</f>
        <v>0</v>
      </c>
    </row>
    <row r="6" spans="1:21" ht="14.4" x14ac:dyDescent="0.3">
      <c r="A6" s="146">
        <f>'Page 1 - Filing Fee Form '!B11</f>
        <v>0</v>
      </c>
      <c r="B6" s="146" t="str">
        <f>'Page 1 - Filing Fee Form '!A4</f>
        <v>FIRE DEPARTMENT RELIEF ASSOCIATION</v>
      </c>
      <c r="C6" s="146" t="str">
        <f>'Page 1 - Filing Fee Form '!C9</f>
        <v/>
      </c>
      <c r="D6" s="146" t="e">
        <f>VLOOKUP(A2,EntityTable!A2:F89,4, FALSE)</f>
        <v>#N/A</v>
      </c>
      <c r="E6" s="146" t="str">
        <f>'Page 1 - Filing Fee Form '!B13</f>
        <v/>
      </c>
      <c r="F6" s="146" t="str">
        <f>'Page 1 - Filing Fee Form '!B15</f>
        <v/>
      </c>
      <c r="G6" s="146" t="s">
        <v>59</v>
      </c>
      <c r="H6" s="146" t="str">
        <f>'Page 1 - Filing Fee Form '!H15</f>
        <v/>
      </c>
      <c r="J6" s="146" t="s">
        <v>392</v>
      </c>
      <c r="K6" s="146" t="s">
        <v>391</v>
      </c>
      <c r="L6" s="175">
        <f>'Page 2 - Revenue- Expense'!B7</f>
        <v>0</v>
      </c>
      <c r="M6" s="146" t="s">
        <v>145</v>
      </c>
      <c r="N6" s="171" t="s">
        <v>153</v>
      </c>
      <c r="O6" s="62" t="s">
        <v>35</v>
      </c>
      <c r="P6" s="178" t="str">
        <f>'Page 2 - Revenue- Expense'!C17</f>
        <v>Other (Describe)</v>
      </c>
      <c r="Q6" s="178">
        <f>'Page 2 - Revenue- Expense'!E17</f>
        <v>0</v>
      </c>
    </row>
    <row r="7" spans="1:21" ht="14.4" x14ac:dyDescent="0.3">
      <c r="A7" s="146">
        <f>'Page 1 - Filing Fee Form '!B11</f>
        <v>0</v>
      </c>
      <c r="B7" s="146" t="str">
        <f>'Page 1 - Filing Fee Form '!A4</f>
        <v>FIRE DEPARTMENT RELIEF ASSOCIATION</v>
      </c>
      <c r="C7" s="146" t="str">
        <f>'Page 1 - Filing Fee Form '!C9</f>
        <v/>
      </c>
      <c r="D7" s="146" t="e">
        <f>VLOOKUP(A2,EntityTable!A2:F89,4, FALSE)</f>
        <v>#N/A</v>
      </c>
      <c r="E7" s="146" t="str">
        <f>'Page 1 - Filing Fee Form '!B13</f>
        <v/>
      </c>
      <c r="F7" s="146" t="str">
        <f>'Page 1 - Filing Fee Form '!B15</f>
        <v/>
      </c>
      <c r="G7" s="146" t="s">
        <v>59</v>
      </c>
      <c r="H7" s="146" t="str">
        <f>'Page 1 - Filing Fee Form '!H15</f>
        <v/>
      </c>
      <c r="J7" s="146" t="s">
        <v>392</v>
      </c>
      <c r="K7" s="146" t="s">
        <v>391</v>
      </c>
      <c r="L7" s="175">
        <f>'Page 2 - Revenue- Expense'!B7</f>
        <v>0</v>
      </c>
      <c r="M7" s="146" t="s">
        <v>145</v>
      </c>
      <c r="N7" s="171" t="s">
        <v>154</v>
      </c>
      <c r="O7" s="62" t="s">
        <v>43</v>
      </c>
      <c r="P7" s="178" t="str">
        <f>'Page 2 - Revenue- Expense'!C20</f>
        <v>Employee's Contributions</v>
      </c>
      <c r="Q7" s="178">
        <f>'Page 2 - Revenue- Expense'!E20</f>
        <v>0</v>
      </c>
    </row>
    <row r="8" spans="1:21" ht="14.4" x14ac:dyDescent="0.3">
      <c r="A8" s="146">
        <f>'Page 1 - Filing Fee Form '!B11</f>
        <v>0</v>
      </c>
      <c r="B8" s="146" t="str">
        <f>'Page 1 - Filing Fee Form '!A4</f>
        <v>FIRE DEPARTMENT RELIEF ASSOCIATION</v>
      </c>
      <c r="C8" s="146" t="str">
        <f>'Page 1 - Filing Fee Form '!C9</f>
        <v/>
      </c>
      <c r="D8" s="146" t="e">
        <f>VLOOKUP(A2,EntityTable!A2:F89,4, FALSE)</f>
        <v>#N/A</v>
      </c>
      <c r="E8" s="146" t="str">
        <f>'Page 1 - Filing Fee Form '!B13</f>
        <v/>
      </c>
      <c r="F8" s="146" t="str">
        <f>'Page 1 - Filing Fee Form '!B15</f>
        <v/>
      </c>
      <c r="G8" s="146" t="s">
        <v>59</v>
      </c>
      <c r="H8" s="146" t="str">
        <f>'Page 1 - Filing Fee Form '!H15</f>
        <v/>
      </c>
      <c r="J8" s="146" t="s">
        <v>392</v>
      </c>
      <c r="K8" s="146" t="s">
        <v>391</v>
      </c>
      <c r="L8" s="175">
        <f>'Page 2 - Revenue- Expense'!B7</f>
        <v>0</v>
      </c>
      <c r="M8" s="146" t="s">
        <v>145</v>
      </c>
      <c r="N8" s="171" t="s">
        <v>155</v>
      </c>
      <c r="O8" s="62" t="s">
        <v>43</v>
      </c>
      <c r="P8" s="178" t="str">
        <f>'Page 2 - Revenue- Expense'!C21</f>
        <v>Donations, Gifts and Bequests</v>
      </c>
      <c r="Q8" s="178">
        <f>'Page 2 - Revenue- Expense'!E21</f>
        <v>0</v>
      </c>
    </row>
    <row r="9" spans="1:21" ht="14.4" x14ac:dyDescent="0.3">
      <c r="A9" s="146">
        <f>'Page 1 - Filing Fee Form '!B11</f>
        <v>0</v>
      </c>
      <c r="B9" s="146" t="str">
        <f>'Page 1 - Filing Fee Form '!A4</f>
        <v>FIRE DEPARTMENT RELIEF ASSOCIATION</v>
      </c>
      <c r="C9" s="146" t="str">
        <f>'Page 1 - Filing Fee Form '!C9</f>
        <v/>
      </c>
      <c r="D9" s="146" t="e">
        <f>VLOOKUP(A2,EntityTable!A2:F89,4, FALSE)</f>
        <v>#N/A</v>
      </c>
      <c r="E9" s="146" t="str">
        <f>'Page 1 - Filing Fee Form '!B13</f>
        <v/>
      </c>
      <c r="F9" s="146" t="str">
        <f>'Page 1 - Filing Fee Form '!B15</f>
        <v/>
      </c>
      <c r="G9" s="146" t="s">
        <v>59</v>
      </c>
      <c r="H9" s="146" t="str">
        <f>'Page 1 - Filing Fee Form '!H15</f>
        <v/>
      </c>
      <c r="J9" s="146" t="s">
        <v>392</v>
      </c>
      <c r="K9" s="146" t="s">
        <v>391</v>
      </c>
      <c r="L9" s="175">
        <f>'Page 2 - Revenue- Expense'!B7</f>
        <v>0</v>
      </c>
      <c r="M9" s="146" t="s">
        <v>145</v>
      </c>
      <c r="N9" s="171" t="s">
        <v>156</v>
      </c>
      <c r="O9" s="62" t="s">
        <v>43</v>
      </c>
      <c r="P9" s="178" t="str">
        <f>'Page 2 - Revenue- Expense'!C22</f>
        <v>Other (Describe)</v>
      </c>
      <c r="Q9" s="178">
        <f>'Page 2 - Revenue- Expense'!E22</f>
        <v>0</v>
      </c>
    </row>
    <row r="10" spans="1:21" ht="14.4" x14ac:dyDescent="0.3">
      <c r="A10" s="146">
        <f>'Page 1 - Filing Fee Form '!B11</f>
        <v>0</v>
      </c>
      <c r="B10" s="146" t="str">
        <f>'Page 1 - Filing Fee Form '!A4</f>
        <v>FIRE DEPARTMENT RELIEF ASSOCIATION</v>
      </c>
      <c r="C10" s="146" t="str">
        <f>'Page 1 - Filing Fee Form '!C9</f>
        <v/>
      </c>
      <c r="D10" s="146" t="e">
        <f>VLOOKUP(A2,EntityTable!A2:F89,4, FALSE)</f>
        <v>#N/A</v>
      </c>
      <c r="E10" s="146" t="str">
        <f>'Page 1 - Filing Fee Form '!B13</f>
        <v/>
      </c>
      <c r="F10" s="146" t="str">
        <f>'Page 1 - Filing Fee Form '!B15</f>
        <v/>
      </c>
      <c r="G10" s="146" t="s">
        <v>59</v>
      </c>
      <c r="H10" s="146" t="str">
        <f>'Page 1 - Filing Fee Form '!H15</f>
        <v/>
      </c>
      <c r="J10" s="146" t="s">
        <v>392</v>
      </c>
      <c r="K10" s="146" t="s">
        <v>391</v>
      </c>
      <c r="L10" s="175">
        <f>'Page 2 - Revenue- Expense'!B7</f>
        <v>0</v>
      </c>
      <c r="M10" s="146" t="s">
        <v>145</v>
      </c>
      <c r="N10" s="171" t="s">
        <v>157</v>
      </c>
      <c r="O10" s="62" t="s">
        <v>46</v>
      </c>
      <c r="P10" s="178" t="str">
        <f>'Page 2 - Revenue- Expense'!C23</f>
        <v>Interest, Royalty, and Investment Earnings (also Gain/(loss) on Sale of investments)</v>
      </c>
      <c r="Q10" s="178">
        <f>'Page 2 - Revenue- Expense'!E23</f>
        <v>0</v>
      </c>
    </row>
    <row r="11" spans="1:21" ht="14.4" x14ac:dyDescent="0.3">
      <c r="A11" s="146">
        <f>'Page 1 - Filing Fee Form '!B11</f>
        <v>0</v>
      </c>
      <c r="B11" s="146" t="str">
        <f>'Page 1 - Filing Fee Form '!A4</f>
        <v>FIRE DEPARTMENT RELIEF ASSOCIATION</v>
      </c>
      <c r="C11" s="146" t="str">
        <f>'Page 1 - Filing Fee Form '!C9</f>
        <v/>
      </c>
      <c r="D11" s="146" t="e">
        <f>VLOOKUP(A2,EntityTable!A2:F89,4, FALSE)</f>
        <v>#N/A</v>
      </c>
      <c r="E11" s="146" t="str">
        <f>'Page 1 - Filing Fee Form '!B13</f>
        <v/>
      </c>
      <c r="F11" s="146" t="str">
        <f>'Page 1 - Filing Fee Form '!B15</f>
        <v/>
      </c>
      <c r="G11" s="146" t="s">
        <v>59</v>
      </c>
      <c r="H11" s="146" t="str">
        <f>'Page 1 - Filing Fee Form '!H15</f>
        <v/>
      </c>
      <c r="J11" s="146" t="s">
        <v>392</v>
      </c>
      <c r="K11" s="146" t="s">
        <v>391</v>
      </c>
      <c r="L11" s="175">
        <f>'Page 2 - Revenue- Expense'!B7</f>
        <v>0</v>
      </c>
      <c r="M11" s="146" t="s">
        <v>146</v>
      </c>
      <c r="N11" s="171" t="s">
        <v>19</v>
      </c>
      <c r="O11" s="118" t="s">
        <v>36</v>
      </c>
      <c r="P11" s="178" t="str">
        <f>'Page 2 - Revenue- Expense'!C28</f>
        <v>Service Pensions</v>
      </c>
      <c r="Q11" s="178">
        <f>'Page 2 - Revenue- Expense'!E28</f>
        <v>0</v>
      </c>
    </row>
    <row r="12" spans="1:21" ht="14.4" x14ac:dyDescent="0.3">
      <c r="A12" s="146">
        <f>'Page 1 - Filing Fee Form '!B11</f>
        <v>0</v>
      </c>
      <c r="B12" s="146" t="str">
        <f>'Page 1 - Filing Fee Form '!A4</f>
        <v>FIRE DEPARTMENT RELIEF ASSOCIATION</v>
      </c>
      <c r="C12" s="146" t="str">
        <f>'Page 1 - Filing Fee Form '!C9</f>
        <v/>
      </c>
      <c r="D12" s="146" t="e">
        <f>VLOOKUP(A2,EntityTable!A2:F89,4, FALSE)</f>
        <v>#N/A</v>
      </c>
      <c r="E12" s="146" t="str">
        <f>'Page 1 - Filing Fee Form '!B13</f>
        <v/>
      </c>
      <c r="F12" s="146" t="str">
        <f>'Page 1 - Filing Fee Form '!B15</f>
        <v/>
      </c>
      <c r="G12" s="146" t="s">
        <v>59</v>
      </c>
      <c r="H12" s="146" t="str">
        <f>'Page 1 - Filing Fee Form '!H15</f>
        <v/>
      </c>
      <c r="J12" s="146" t="s">
        <v>392</v>
      </c>
      <c r="K12" s="146" t="s">
        <v>391</v>
      </c>
      <c r="L12" s="175">
        <f>'Page 2 - Revenue- Expense'!B7</f>
        <v>0</v>
      </c>
      <c r="M12" s="146" t="s">
        <v>146</v>
      </c>
      <c r="N12" s="171" t="s">
        <v>78</v>
      </c>
      <c r="O12" s="118" t="s">
        <v>36</v>
      </c>
      <c r="P12" s="178" t="str">
        <f>'Page 2 - Revenue- Expense'!C29</f>
        <v>Disability Pensions</v>
      </c>
      <c r="Q12" s="178">
        <f>'Page 2 - Revenue- Expense'!E29</f>
        <v>0</v>
      </c>
    </row>
    <row r="13" spans="1:21" ht="14.4" x14ac:dyDescent="0.3">
      <c r="A13" s="146">
        <f>'Page 1 - Filing Fee Form '!B11</f>
        <v>0</v>
      </c>
      <c r="B13" s="146" t="str">
        <f>'Page 1 - Filing Fee Form '!A4</f>
        <v>FIRE DEPARTMENT RELIEF ASSOCIATION</v>
      </c>
      <c r="C13" s="146" t="str">
        <f>'Page 1 - Filing Fee Form '!C9</f>
        <v/>
      </c>
      <c r="D13" s="146" t="e">
        <f>VLOOKUP(A2,EntityTable!A2:F89,4, FALSE)</f>
        <v>#N/A</v>
      </c>
      <c r="E13" s="146" t="str">
        <f>'Page 1 - Filing Fee Form '!B13</f>
        <v/>
      </c>
      <c r="F13" s="146" t="str">
        <f>'Page 1 - Filing Fee Form '!B15</f>
        <v/>
      </c>
      <c r="G13" s="146" t="s">
        <v>59</v>
      </c>
      <c r="H13" s="146" t="str">
        <f>'Page 1 - Filing Fee Form '!H15</f>
        <v/>
      </c>
      <c r="J13" s="146" t="s">
        <v>392</v>
      </c>
      <c r="K13" s="146" t="s">
        <v>391</v>
      </c>
      <c r="L13" s="175">
        <f>'Page 2 - Revenue- Expense'!B7</f>
        <v>0</v>
      </c>
      <c r="M13" s="146" t="s">
        <v>146</v>
      </c>
      <c r="N13" s="171" t="s">
        <v>20</v>
      </c>
      <c r="O13" s="118" t="s">
        <v>36</v>
      </c>
      <c r="P13" s="178" t="str">
        <f>'Page 2 - Revenue- Expense'!C30</f>
        <v>Injury Allowance</v>
      </c>
      <c r="Q13" s="178">
        <f>'Page 2 - Revenue- Expense'!E30</f>
        <v>0</v>
      </c>
    </row>
    <row r="14" spans="1:21" ht="14.4" x14ac:dyDescent="0.3">
      <c r="A14" s="146">
        <f>'Page 1 - Filing Fee Form '!B11</f>
        <v>0</v>
      </c>
      <c r="B14" s="146" t="str">
        <f>'Page 1 - Filing Fee Form '!A4</f>
        <v>FIRE DEPARTMENT RELIEF ASSOCIATION</v>
      </c>
      <c r="C14" s="146" t="str">
        <f>'Page 1 - Filing Fee Form '!C9</f>
        <v/>
      </c>
      <c r="D14" s="146" t="e">
        <f>VLOOKUP(A2,EntityTable!A2:F89,4, FALSE)</f>
        <v>#N/A</v>
      </c>
      <c r="E14" s="146" t="str">
        <f>'Page 1 - Filing Fee Form '!B13</f>
        <v/>
      </c>
      <c r="F14" s="146" t="str">
        <f>'Page 1 - Filing Fee Form '!B15</f>
        <v/>
      </c>
      <c r="G14" s="146" t="s">
        <v>59</v>
      </c>
      <c r="H14" s="146" t="str">
        <f>'Page 1 - Filing Fee Form '!H15</f>
        <v/>
      </c>
      <c r="J14" s="146" t="s">
        <v>392</v>
      </c>
      <c r="K14" s="146" t="s">
        <v>391</v>
      </c>
      <c r="L14" s="175">
        <f>'Page 2 - Revenue- Expense'!B7</f>
        <v>0</v>
      </c>
      <c r="M14" s="146" t="s">
        <v>146</v>
      </c>
      <c r="N14" s="171" t="s">
        <v>21</v>
      </c>
      <c r="O14" s="118" t="s">
        <v>36</v>
      </c>
      <c r="P14" s="178" t="str">
        <f>'Page 2 - Revenue- Expense'!C31</f>
        <v>Sickness Allowance</v>
      </c>
      <c r="Q14" s="178">
        <f>'Page 2 - Revenue- Expense'!E31</f>
        <v>0</v>
      </c>
    </row>
    <row r="15" spans="1:21" ht="14.4" x14ac:dyDescent="0.3">
      <c r="A15" s="146">
        <f>'Page 1 - Filing Fee Form '!B11</f>
        <v>0</v>
      </c>
      <c r="B15" s="146" t="str">
        <f>'Page 1 - Filing Fee Form '!A4</f>
        <v>FIRE DEPARTMENT RELIEF ASSOCIATION</v>
      </c>
      <c r="C15" s="146" t="str">
        <f>'Page 1 - Filing Fee Form '!C9</f>
        <v/>
      </c>
      <c r="D15" s="146" t="e">
        <f>VLOOKUP(A2,EntityTable!A2:F89,4, FALSE)</f>
        <v>#N/A</v>
      </c>
      <c r="E15" s="146" t="str">
        <f>'Page 1 - Filing Fee Form '!B13</f>
        <v/>
      </c>
      <c r="F15" s="146" t="str">
        <f>'Page 1 - Filing Fee Form '!B15</f>
        <v/>
      </c>
      <c r="G15" s="146" t="s">
        <v>59</v>
      </c>
      <c r="H15" s="146" t="str">
        <f>'Page 1 - Filing Fee Form '!H15</f>
        <v/>
      </c>
      <c r="J15" s="146" t="s">
        <v>392</v>
      </c>
      <c r="K15" s="146" t="s">
        <v>391</v>
      </c>
      <c r="L15" s="175">
        <f>'Page 2 - Revenue- Expense'!B7</f>
        <v>0</v>
      </c>
      <c r="M15" s="146" t="s">
        <v>146</v>
      </c>
      <c r="N15" s="171" t="s">
        <v>22</v>
      </c>
      <c r="O15" s="118" t="s">
        <v>36</v>
      </c>
      <c r="P15" s="178" t="str">
        <f>'Page 2 - Revenue- Expense'!C32</f>
        <v>Funeral Expenses</v>
      </c>
      <c r="Q15" s="178">
        <f>'Page 2 - Revenue- Expense'!E32</f>
        <v>0</v>
      </c>
    </row>
    <row r="16" spans="1:21" ht="14.4" x14ac:dyDescent="0.3">
      <c r="A16" s="146">
        <f>'Page 1 - Filing Fee Form '!B11</f>
        <v>0</v>
      </c>
      <c r="B16" s="146" t="str">
        <f>'Page 1 - Filing Fee Form '!A4</f>
        <v>FIRE DEPARTMENT RELIEF ASSOCIATION</v>
      </c>
      <c r="C16" s="146" t="str">
        <f>'Page 1 - Filing Fee Form '!C9</f>
        <v/>
      </c>
      <c r="D16" s="146" t="e">
        <f>VLOOKUP(A2,EntityTable!A2:F89,4, FALSE)</f>
        <v>#N/A</v>
      </c>
      <c r="E16" s="146" t="str">
        <f>'Page 1 - Filing Fee Form '!B13</f>
        <v/>
      </c>
      <c r="F16" s="146" t="str">
        <f>'Page 1 - Filing Fee Form '!B15</f>
        <v/>
      </c>
      <c r="G16" s="146" t="s">
        <v>59</v>
      </c>
      <c r="H16" s="146" t="str">
        <f>'Page 1 - Filing Fee Form '!H15</f>
        <v/>
      </c>
      <c r="J16" s="146" t="s">
        <v>392</v>
      </c>
      <c r="K16" s="146" t="s">
        <v>391</v>
      </c>
      <c r="L16" s="175">
        <f>'Page 2 - Revenue- Expense'!B7</f>
        <v>0</v>
      </c>
      <c r="M16" s="146" t="s">
        <v>146</v>
      </c>
      <c r="N16" s="171" t="s">
        <v>79</v>
      </c>
      <c r="O16" s="118" t="s">
        <v>36</v>
      </c>
      <c r="P16" s="178" t="str">
        <f>'Page 2 - Revenue- Expense'!C33</f>
        <v>Pension to Surviving Spouses and Children</v>
      </c>
      <c r="Q16" s="178">
        <f>'Page 2 - Revenue- Expense'!E33</f>
        <v>0</v>
      </c>
    </row>
    <row r="17" spans="1:19" ht="14.4" x14ac:dyDescent="0.3">
      <c r="A17" s="146">
        <f>'Page 1 - Filing Fee Form '!B11</f>
        <v>0</v>
      </c>
      <c r="B17" s="146" t="str">
        <f>'Page 1 - Filing Fee Form '!A4</f>
        <v>FIRE DEPARTMENT RELIEF ASSOCIATION</v>
      </c>
      <c r="C17" s="146" t="str">
        <f>'Page 1 - Filing Fee Form '!C9</f>
        <v/>
      </c>
      <c r="D17" s="146" t="e">
        <f>VLOOKUP(A2,EntityTable!A2:F89,4, FALSE)</f>
        <v>#N/A</v>
      </c>
      <c r="E17" s="146" t="str">
        <f>'Page 1 - Filing Fee Form '!B13</f>
        <v/>
      </c>
      <c r="F17" s="146" t="str">
        <f>'Page 1 - Filing Fee Form '!B15</f>
        <v/>
      </c>
      <c r="G17" s="146" t="s">
        <v>59</v>
      </c>
      <c r="H17" s="146" t="str">
        <f>'Page 1 - Filing Fee Form '!H15</f>
        <v/>
      </c>
      <c r="J17" s="146" t="s">
        <v>392</v>
      </c>
      <c r="K17" s="146" t="s">
        <v>391</v>
      </c>
      <c r="L17" s="175">
        <f>'Page 2 - Revenue- Expense'!B7</f>
        <v>0</v>
      </c>
      <c r="M17" s="146" t="s">
        <v>146</v>
      </c>
      <c r="N17" s="171" t="s">
        <v>23</v>
      </c>
      <c r="O17" s="118" t="s">
        <v>37</v>
      </c>
      <c r="P17" s="178" t="str">
        <f>'Page 2 - Revenue- Expense'!C34</f>
        <v>Return of Employee Contributions</v>
      </c>
      <c r="Q17" s="178">
        <f>'Page 2 - Revenue- Expense'!E34</f>
        <v>0</v>
      </c>
    </row>
    <row r="18" spans="1:19" ht="14.4" x14ac:dyDescent="0.3">
      <c r="A18" s="146">
        <f>'Page 1 - Filing Fee Form '!B11</f>
        <v>0</v>
      </c>
      <c r="B18" s="146" t="str">
        <f>'Page 1 - Filing Fee Form '!A4</f>
        <v>FIRE DEPARTMENT RELIEF ASSOCIATION</v>
      </c>
      <c r="C18" s="146" t="str">
        <f>'Page 1 - Filing Fee Form '!C9</f>
        <v/>
      </c>
      <c r="D18" s="146" t="e">
        <f>VLOOKUP(A2,EntityTable!A2:F89,4, FALSE)</f>
        <v>#N/A</v>
      </c>
      <c r="E18" s="146" t="str">
        <f>'Page 1 - Filing Fee Form '!B13</f>
        <v/>
      </c>
      <c r="F18" s="146" t="str">
        <f>'Page 1 - Filing Fee Form '!B15</f>
        <v/>
      </c>
      <c r="G18" s="146" t="s">
        <v>59</v>
      </c>
      <c r="H18" s="146" t="str">
        <f>'Page 1 - Filing Fee Form '!H15</f>
        <v/>
      </c>
      <c r="J18" s="146" t="s">
        <v>392</v>
      </c>
      <c r="K18" s="146" t="s">
        <v>391</v>
      </c>
      <c r="L18" s="175">
        <f>'Page 2 - Revenue- Expense'!B7</f>
        <v>0</v>
      </c>
      <c r="M18" s="146" t="s">
        <v>146</v>
      </c>
      <c r="N18" s="171" t="s">
        <v>24</v>
      </c>
      <c r="O18" s="118">
        <v>410530</v>
      </c>
      <c r="P18" s="178" t="str">
        <f>'Page 2 - Revenue- Expense'!C35</f>
        <v>Audit Fee</v>
      </c>
      <c r="Q18" s="178">
        <f>'Page 2 - Revenue- Expense'!E35</f>
        <v>0</v>
      </c>
    </row>
    <row r="19" spans="1:19" ht="14.4" x14ac:dyDescent="0.3">
      <c r="A19" s="146">
        <f>'Page 1 - Filing Fee Form '!B11</f>
        <v>0</v>
      </c>
      <c r="B19" s="146" t="str">
        <f>'Page 1 - Filing Fee Form '!A4</f>
        <v>FIRE DEPARTMENT RELIEF ASSOCIATION</v>
      </c>
      <c r="C19" s="146" t="str">
        <f>'Page 1 - Filing Fee Form '!C9</f>
        <v/>
      </c>
      <c r="D19" s="146" t="e">
        <f>VLOOKUP(A2,EntityTable!A2:F89,4, FALSE)</f>
        <v>#N/A</v>
      </c>
      <c r="E19" s="146" t="str">
        <f>'Page 1 - Filing Fee Form '!B13</f>
        <v/>
      </c>
      <c r="F19" s="146" t="str">
        <f>'Page 1 - Filing Fee Form '!B15</f>
        <v/>
      </c>
      <c r="G19" s="146" t="s">
        <v>59</v>
      </c>
      <c r="H19" s="146" t="str">
        <f>'Page 1 - Filing Fee Form '!H15</f>
        <v/>
      </c>
      <c r="J19" s="146" t="s">
        <v>392</v>
      </c>
      <c r="K19" s="146" t="s">
        <v>391</v>
      </c>
      <c r="L19" s="175">
        <f>'Page 2 - Revenue- Expense'!B7</f>
        <v>0</v>
      </c>
      <c r="M19" s="146" t="s">
        <v>146</v>
      </c>
      <c r="N19" s="171" t="s">
        <v>80</v>
      </c>
      <c r="O19" s="118"/>
      <c r="P19" s="178" t="str">
        <f>'Page 2 - Revenue- Expense'!C36</f>
        <v>Bond and Insurance Premiums</v>
      </c>
      <c r="Q19" s="178">
        <f>'Page 2 - Revenue- Expense'!E36</f>
        <v>0</v>
      </c>
    </row>
    <row r="20" spans="1:19" ht="14.4" x14ac:dyDescent="0.3">
      <c r="A20" s="146">
        <f>'Page 1 - Filing Fee Form '!B11</f>
        <v>0</v>
      </c>
      <c r="B20" s="146" t="str">
        <f>'Page 1 - Filing Fee Form '!A4</f>
        <v>FIRE DEPARTMENT RELIEF ASSOCIATION</v>
      </c>
      <c r="C20" s="146" t="str">
        <f>'Page 1 - Filing Fee Form '!C9</f>
        <v/>
      </c>
      <c r="D20" s="146" t="e">
        <f>VLOOKUP(A2,EntityTable!A2:F89,4, FALSE)</f>
        <v>#N/A</v>
      </c>
      <c r="E20" s="146" t="str">
        <f>'Page 1 - Filing Fee Form '!B13</f>
        <v/>
      </c>
      <c r="F20" s="146" t="str">
        <f>'Page 1 - Filing Fee Form '!B15</f>
        <v/>
      </c>
      <c r="G20" s="146" t="s">
        <v>59</v>
      </c>
      <c r="H20" s="146" t="str">
        <f>'Page 1 - Filing Fee Form '!H15</f>
        <v/>
      </c>
      <c r="J20" s="146" t="s">
        <v>392</v>
      </c>
      <c r="K20" s="146" t="s">
        <v>391</v>
      </c>
      <c r="L20" s="175">
        <f>'Page 2 - Revenue- Expense'!B7</f>
        <v>0</v>
      </c>
      <c r="M20" s="146" t="s">
        <v>146</v>
      </c>
      <c r="N20" s="171" t="s">
        <v>81</v>
      </c>
      <c r="O20" s="118" t="s">
        <v>37</v>
      </c>
      <c r="P20" s="178" t="str">
        <f>'Page 2 - Revenue- Expense'!C37</f>
        <v xml:space="preserve">Other (Describe) </v>
      </c>
      <c r="Q20" s="178">
        <f>'Page 2 - Revenue- Expense'!E37</f>
        <v>0</v>
      </c>
    </row>
    <row r="21" spans="1:19" ht="14.4" x14ac:dyDescent="0.3">
      <c r="A21" s="146">
        <f>'Page 1 - Filing Fee Form '!B11</f>
        <v>0</v>
      </c>
      <c r="B21" s="146" t="str">
        <f>'Page 1 - Filing Fee Form '!A4</f>
        <v>FIRE DEPARTMENT RELIEF ASSOCIATION</v>
      </c>
      <c r="C21" s="146" t="str">
        <f>'Page 1 - Filing Fee Form '!C9</f>
        <v/>
      </c>
      <c r="D21" s="146" t="e">
        <f>VLOOKUP(A2,EntityTable!A2:F89,4, FALSE)</f>
        <v>#N/A</v>
      </c>
      <c r="E21" s="146" t="str">
        <f>'Page 1 - Filing Fee Form '!B13</f>
        <v/>
      </c>
      <c r="F21" s="146" t="str">
        <f>'Page 1 - Filing Fee Form '!B15</f>
        <v/>
      </c>
      <c r="G21" s="146" t="s">
        <v>59</v>
      </c>
      <c r="H21" s="146" t="str">
        <f>'Page 1 - Filing Fee Form '!H15</f>
        <v/>
      </c>
      <c r="J21" s="146" t="s">
        <v>392</v>
      </c>
      <c r="K21" s="146" t="s">
        <v>391</v>
      </c>
      <c r="L21" s="175">
        <f>'Page 2 - Revenue- Expense'!B7</f>
        <v>0</v>
      </c>
      <c r="M21" s="146" t="s">
        <v>147</v>
      </c>
      <c r="N21" s="179" t="s">
        <v>84</v>
      </c>
      <c r="O21" s="62"/>
      <c r="Q21" s="178">
        <f>'Page 2 - Revenue- Expense'!E41</f>
        <v>0</v>
      </c>
      <c r="S21" s="178">
        <f>'Page 2 - Revenue- Expense'!C46</f>
        <v>0</v>
      </c>
    </row>
    <row r="22" spans="1:19" ht="14.4" x14ac:dyDescent="0.3">
      <c r="A22" s="146">
        <f>'Page 1 - Filing Fee Form '!B11</f>
        <v>0</v>
      </c>
      <c r="B22" s="146" t="str">
        <f>'Page 1 - Filing Fee Form '!A4</f>
        <v>FIRE DEPARTMENT RELIEF ASSOCIATION</v>
      </c>
      <c r="C22" s="146" t="str">
        <f>'Page 1 - Filing Fee Form '!C9</f>
        <v/>
      </c>
      <c r="D22" s="146" t="e">
        <f>VLOOKUP(A2,EntityTable!A2:F89,4, FALSE)</f>
        <v>#N/A</v>
      </c>
      <c r="E22" s="146" t="str">
        <f>'Page 1 - Filing Fee Form '!B13</f>
        <v/>
      </c>
      <c r="F22" s="146" t="str">
        <f>'Page 1 - Filing Fee Form '!B15</f>
        <v/>
      </c>
      <c r="G22" s="146" t="s">
        <v>59</v>
      </c>
      <c r="H22" s="146" t="str">
        <f>'Page 1 - Filing Fee Form '!H15</f>
        <v/>
      </c>
      <c r="J22" s="146" t="s">
        <v>392</v>
      </c>
      <c r="K22" s="146" t="s">
        <v>391</v>
      </c>
      <c r="L22" s="175">
        <f>'Page 2 - Revenue- Expense'!B7</f>
        <v>0</v>
      </c>
      <c r="M22" s="146" t="s">
        <v>143</v>
      </c>
      <c r="N22" s="180" t="s">
        <v>148</v>
      </c>
      <c r="O22" s="62">
        <v>101000</v>
      </c>
      <c r="Q22" s="178">
        <f>'Page 2 - Revenue- Expense'!E43</f>
        <v>0</v>
      </c>
    </row>
    <row r="23" spans="1:19" ht="14.4" x14ac:dyDescent="0.3">
      <c r="A23" s="146">
        <f>'Page 1 - Filing Fee Form '!B11</f>
        <v>0</v>
      </c>
      <c r="B23" s="146" t="str">
        <f>'Page 1 - Filing Fee Form '!A4</f>
        <v>FIRE DEPARTMENT RELIEF ASSOCIATION</v>
      </c>
      <c r="C23" s="146" t="str">
        <f>'Page 1 - Filing Fee Form '!C9</f>
        <v/>
      </c>
      <c r="D23" s="146" t="e">
        <f>VLOOKUP(A2,EntityTable!A2:F89,4, FALSE)</f>
        <v>#N/A</v>
      </c>
      <c r="E23" s="146" t="str">
        <f>'Page 1 - Filing Fee Form '!B13</f>
        <v/>
      </c>
      <c r="F23" s="146" t="str">
        <f>'Page 1 - Filing Fee Form '!B15</f>
        <v/>
      </c>
      <c r="G23" s="146" t="s">
        <v>59</v>
      </c>
      <c r="H23" s="146" t="str">
        <f>'Page 1 - Filing Fee Form '!H15</f>
        <v/>
      </c>
      <c r="J23" s="146" t="s">
        <v>392</v>
      </c>
      <c r="K23" s="146" t="s">
        <v>391</v>
      </c>
      <c r="L23" s="175">
        <f>'Page 2 - Revenue- Expense'!B7</f>
        <v>0</v>
      </c>
      <c r="M23" s="146" t="s">
        <v>149</v>
      </c>
      <c r="N23" s="181" t="s">
        <v>82</v>
      </c>
      <c r="O23" s="109" t="s">
        <v>48</v>
      </c>
      <c r="Q23" s="178">
        <f>'Page 2 - Revenue- Expense'!E48</f>
        <v>0</v>
      </c>
    </row>
    <row r="24" spans="1:19" ht="14.4" x14ac:dyDescent="0.25">
      <c r="A24" s="146">
        <f>'Page 1 - Filing Fee Form '!B11</f>
        <v>0</v>
      </c>
      <c r="B24" s="146" t="str">
        <f>'Page 1 - Filing Fee Form '!A4</f>
        <v>FIRE DEPARTMENT RELIEF ASSOCIATION</v>
      </c>
      <c r="C24" s="146" t="str">
        <f>'Page 1 - Filing Fee Form '!C9</f>
        <v/>
      </c>
      <c r="D24" s="146" t="e">
        <f>VLOOKUP(A2,EntityTable!A2:F89,4, FALSE)</f>
        <v>#N/A</v>
      </c>
      <c r="E24" s="146" t="str">
        <f>'Page 1 - Filing Fee Form '!B13</f>
        <v/>
      </c>
      <c r="F24" s="146" t="str">
        <f>'Page 1 - Filing Fee Form '!B15</f>
        <v/>
      </c>
      <c r="G24" s="146" t="s">
        <v>59</v>
      </c>
      <c r="H24" s="146" t="str">
        <f>'Page 1 - Filing Fee Form '!H15</f>
        <v/>
      </c>
      <c r="J24" s="146" t="s">
        <v>392</v>
      </c>
      <c r="K24" s="146" t="s">
        <v>391</v>
      </c>
      <c r="L24" s="175">
        <f>'Page 2 - Revenue- Expense'!B7</f>
        <v>0</v>
      </c>
      <c r="M24" s="146" t="s">
        <v>149</v>
      </c>
      <c r="N24" s="182" t="s">
        <v>150</v>
      </c>
      <c r="O24" s="82" t="s">
        <v>85</v>
      </c>
      <c r="Q24" s="178">
        <f>'Page 2 - Revenue- Expense'!E49</f>
        <v>0</v>
      </c>
    </row>
    <row r="25" spans="1:19" ht="14.4" x14ac:dyDescent="0.25">
      <c r="A25" s="146">
        <f>'Page 1 - Filing Fee Form '!B11</f>
        <v>0</v>
      </c>
      <c r="B25" s="146" t="str">
        <f>'Page 1 - Filing Fee Form '!A4</f>
        <v>FIRE DEPARTMENT RELIEF ASSOCIATION</v>
      </c>
      <c r="C25" s="146" t="str">
        <f>'Page 1 - Filing Fee Form '!C9</f>
        <v/>
      </c>
      <c r="D25" s="146" t="e">
        <f>VLOOKUP(A2,EntityTable!A2:F89,4, FALSE)</f>
        <v>#N/A</v>
      </c>
      <c r="E25" s="146" t="str">
        <f>'Page 1 - Filing Fee Form '!B13</f>
        <v/>
      </c>
      <c r="F25" s="146" t="str">
        <f>'Page 1 - Filing Fee Form '!B15</f>
        <v/>
      </c>
      <c r="G25" s="146" t="s">
        <v>59</v>
      </c>
      <c r="H25" s="146" t="str">
        <f>'Page 1 - Filing Fee Form '!H15</f>
        <v/>
      </c>
      <c r="J25" s="146" t="s">
        <v>392</v>
      </c>
      <c r="K25" s="146" t="s">
        <v>391</v>
      </c>
      <c r="L25" s="175">
        <f>'Page 2 - Revenue- Expense'!B7</f>
        <v>0</v>
      </c>
      <c r="M25" s="146" t="s">
        <v>149</v>
      </c>
      <c r="N25" s="183" t="s">
        <v>18</v>
      </c>
      <c r="Q25" s="178">
        <f>'Page 2 - Revenue- Expense'!E50</f>
        <v>0</v>
      </c>
    </row>
    <row r="26" spans="1:19" ht="14.4" x14ac:dyDescent="0.25">
      <c r="A26" s="146">
        <f>'Page 1 - Filing Fee Form '!B11</f>
        <v>0</v>
      </c>
      <c r="B26" s="146" t="str">
        <f>'Page 1 - Filing Fee Form '!A4</f>
        <v>FIRE DEPARTMENT RELIEF ASSOCIATION</v>
      </c>
      <c r="C26" s="146" t="str">
        <f>'Page 1 - Filing Fee Form '!C9</f>
        <v/>
      </c>
      <c r="D26" s="146" t="e">
        <f>VLOOKUP(A2,EntityTable!A2:F89,4, FALSE)</f>
        <v>#N/A</v>
      </c>
      <c r="E26" s="146" t="str">
        <f>'Page 1 - Filing Fee Form '!B13</f>
        <v/>
      </c>
      <c r="F26" s="146" t="str">
        <f>'Page 1 - Filing Fee Form '!B15</f>
        <v/>
      </c>
      <c r="G26" s="146" t="s">
        <v>59</v>
      </c>
      <c r="H26" s="146" t="str">
        <f>'Page 1 - Filing Fee Form '!H15</f>
        <v/>
      </c>
      <c r="J26" s="146" t="s">
        <v>392</v>
      </c>
      <c r="K26" s="146" t="s">
        <v>391</v>
      </c>
      <c r="L26" s="175">
        <f>'Page 2 - Revenue- Expense'!B7</f>
        <v>0</v>
      </c>
      <c r="M26" s="146" t="s">
        <v>149</v>
      </c>
      <c r="N26" s="183" t="s">
        <v>88</v>
      </c>
      <c r="Q26" s="178">
        <f>'Page 2 - Revenue- Expense'!E51</f>
        <v>0</v>
      </c>
    </row>
  </sheetData>
  <sheetProtection algorithmName="SHA-512" hashValue="+tDkj8Z6mjWII+HFlLyYZHHXVn6DstHz/ZKKNMfphWXbDbWO1MXo6xo3nhzKO5RvhRlLZNmw66xrPDqjCyZw0Q==" saltValue="EtWNCgapkhfFxXJirS3Ilg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9079E-C98C-47C7-AB41-7428E7DF1B78}">
  <dimension ref="B1:F22"/>
  <sheetViews>
    <sheetView workbookViewId="0">
      <selection activeCell="B3" sqref="B3"/>
    </sheetView>
  </sheetViews>
  <sheetFormatPr defaultRowHeight="13.2" x14ac:dyDescent="0.25"/>
  <cols>
    <col min="1" max="1" width="4" customWidth="1"/>
    <col min="2" max="2" width="8.6640625" customWidth="1"/>
    <col min="3" max="3" width="15.5546875" customWidth="1"/>
    <col min="4" max="4" width="78.5546875" bestFit="1" customWidth="1"/>
    <col min="5" max="5" width="9.109375" bestFit="1" customWidth="1"/>
  </cols>
  <sheetData>
    <row r="1" spans="2:6" x14ac:dyDescent="0.25">
      <c r="B1" s="202" t="s">
        <v>714</v>
      </c>
      <c r="C1" s="202" t="s">
        <v>715</v>
      </c>
      <c r="D1" s="202" t="s">
        <v>716</v>
      </c>
      <c r="E1" s="202" t="s">
        <v>717</v>
      </c>
      <c r="F1" s="202" t="s">
        <v>718</v>
      </c>
    </row>
    <row r="3" spans="2:6" x14ac:dyDescent="0.25">
      <c r="B3" s="202" t="s">
        <v>706</v>
      </c>
    </row>
    <row r="4" spans="2:6" x14ac:dyDescent="0.25">
      <c r="C4" s="202"/>
    </row>
    <row r="5" spans="2:6" x14ac:dyDescent="0.25">
      <c r="C5" s="184" t="s">
        <v>708</v>
      </c>
      <c r="D5" s="184" t="s">
        <v>709</v>
      </c>
      <c r="E5" s="200">
        <v>46188</v>
      </c>
      <c r="F5" s="184" t="s">
        <v>719</v>
      </c>
    </row>
    <row r="6" spans="2:6" x14ac:dyDescent="0.25">
      <c r="C6" s="184" t="s">
        <v>710</v>
      </c>
      <c r="D6" s="184" t="s">
        <v>707</v>
      </c>
      <c r="E6" s="200">
        <v>46188</v>
      </c>
      <c r="F6" s="184" t="s">
        <v>719</v>
      </c>
    </row>
    <row r="7" spans="2:6" x14ac:dyDescent="0.25">
      <c r="C7" s="184" t="s">
        <v>711</v>
      </c>
      <c r="D7" s="184" t="s">
        <v>713</v>
      </c>
      <c r="E7" s="200">
        <v>46188</v>
      </c>
      <c r="F7" s="184" t="s">
        <v>719</v>
      </c>
    </row>
    <row r="8" spans="2:6" x14ac:dyDescent="0.25">
      <c r="C8" s="184" t="s">
        <v>712</v>
      </c>
      <c r="D8" s="184" t="s">
        <v>720</v>
      </c>
      <c r="E8" s="200">
        <v>46188</v>
      </c>
      <c r="F8" s="184" t="s">
        <v>719</v>
      </c>
    </row>
    <row r="9" spans="2:6" s="203" customFormat="1" x14ac:dyDescent="0.25"/>
    <row r="10" spans="2:6" x14ac:dyDescent="0.25">
      <c r="C10" s="201">
        <v>45870</v>
      </c>
    </row>
    <row r="11" spans="2:6" x14ac:dyDescent="0.25">
      <c r="B11">
        <v>1</v>
      </c>
      <c r="C11" s="184" t="s">
        <v>393</v>
      </c>
    </row>
    <row r="12" spans="2:6" x14ac:dyDescent="0.25">
      <c r="B12">
        <v>2</v>
      </c>
      <c r="C12" s="184" t="s">
        <v>394</v>
      </c>
    </row>
    <row r="13" spans="2:6" x14ac:dyDescent="0.25">
      <c r="B13">
        <v>3</v>
      </c>
      <c r="C13" s="184" t="s">
        <v>395</v>
      </c>
    </row>
    <row r="14" spans="2:6" s="203" customFormat="1" x14ac:dyDescent="0.25">
      <c r="C14" s="204"/>
    </row>
    <row r="15" spans="2:6" x14ac:dyDescent="0.25">
      <c r="C15" s="169" t="s">
        <v>125</v>
      </c>
    </row>
    <row r="16" spans="2:6" x14ac:dyDescent="0.25">
      <c r="B16">
        <v>1</v>
      </c>
      <c r="C16" t="s">
        <v>124</v>
      </c>
    </row>
    <row r="17" spans="2:3" s="205" customFormat="1" x14ac:dyDescent="0.25"/>
    <row r="18" spans="2:3" x14ac:dyDescent="0.25">
      <c r="C18" s="170" t="s">
        <v>115</v>
      </c>
    </row>
    <row r="19" spans="2:3" x14ac:dyDescent="0.25">
      <c r="B19">
        <v>1</v>
      </c>
      <c r="C19" t="s">
        <v>116</v>
      </c>
    </row>
    <row r="20" spans="2:3" x14ac:dyDescent="0.25">
      <c r="B20">
        <v>2</v>
      </c>
      <c r="C20" t="s">
        <v>117</v>
      </c>
    </row>
    <row r="21" spans="2:3" x14ac:dyDescent="0.25">
      <c r="B21">
        <v>3</v>
      </c>
      <c r="C21" t="s">
        <v>118</v>
      </c>
    </row>
    <row r="22" spans="2:3" x14ac:dyDescent="0.25">
      <c r="B22">
        <v>4</v>
      </c>
      <c r="C22" t="s">
        <v>120</v>
      </c>
    </row>
  </sheetData>
  <sheetProtection algorithmName="SHA-512" hashValue="TLECPjJnqXnb9my5SVjlJtjZXRbrcOkcX/cfyGBZZyXHP1gPINL+idHXPyVEBKq3liWEbNfEBBwGHBmFZl+K6A==" saltValue="1CQtYWK/+/6JWgyDbMFZQw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B76C5-3877-442A-A87E-BD9E28B49503}">
  <dimension ref="A1:T89"/>
  <sheetViews>
    <sheetView topLeftCell="J1" workbookViewId="0">
      <selection activeCell="V10" sqref="V10"/>
    </sheetView>
  </sheetViews>
  <sheetFormatPr defaultRowHeight="13.2" x14ac:dyDescent="0.25"/>
  <cols>
    <col min="1" max="1" width="43.109375" bestFit="1" customWidth="1"/>
    <col min="2" max="2" width="22.44140625" bestFit="1" customWidth="1"/>
    <col min="3" max="3" width="40.5546875" bestFit="1" customWidth="1"/>
    <col min="4" max="4" width="19.33203125" bestFit="1" customWidth="1"/>
    <col min="5" max="5" width="14" bestFit="1" customWidth="1"/>
    <col min="6" max="6" width="32.88671875" bestFit="1" customWidth="1"/>
    <col min="7" max="7" width="28.88671875" bestFit="1" customWidth="1"/>
    <col min="8" max="8" width="19.88671875" bestFit="1" customWidth="1"/>
    <col min="9" max="9" width="20.44140625" bestFit="1" customWidth="1"/>
    <col min="10" max="10" width="21.44140625" bestFit="1" customWidth="1"/>
    <col min="11" max="11" width="33.44140625" bestFit="1" customWidth="1"/>
    <col min="12" max="12" width="12.5546875" bestFit="1" customWidth="1"/>
    <col min="13" max="13" width="22.6640625" bestFit="1" customWidth="1"/>
    <col min="14" max="14" width="23.5546875" bestFit="1" customWidth="1"/>
    <col min="15" max="15" width="21.109375" bestFit="1" customWidth="1"/>
    <col min="16" max="16" width="14.33203125" bestFit="1" customWidth="1"/>
    <col min="17" max="17" width="14.109375" bestFit="1" customWidth="1"/>
    <col min="18" max="18" width="19.33203125" bestFit="1" customWidth="1"/>
    <col min="19" max="19" width="18.6640625" bestFit="1" customWidth="1"/>
  </cols>
  <sheetData>
    <row r="1" spans="1:20" ht="14.4" x14ac:dyDescent="0.25">
      <c r="A1" s="187" t="s">
        <v>135</v>
      </c>
      <c r="B1" s="187" t="s">
        <v>159</v>
      </c>
      <c r="C1" s="187" t="s">
        <v>127</v>
      </c>
      <c r="D1" s="187" t="s">
        <v>129</v>
      </c>
      <c r="E1" s="187" t="s">
        <v>128</v>
      </c>
      <c r="F1" s="187" t="s">
        <v>403</v>
      </c>
      <c r="G1" s="187" t="s">
        <v>404</v>
      </c>
      <c r="H1" s="187" t="s">
        <v>405</v>
      </c>
      <c r="I1" s="187" t="s">
        <v>406</v>
      </c>
      <c r="J1" s="187" t="s">
        <v>407</v>
      </c>
      <c r="K1" s="187" t="s">
        <v>408</v>
      </c>
      <c r="L1" s="187" t="s">
        <v>409</v>
      </c>
      <c r="M1" s="187" t="s">
        <v>410</v>
      </c>
      <c r="N1" s="187" t="s">
        <v>411</v>
      </c>
      <c r="O1" s="187" t="s">
        <v>676</v>
      </c>
      <c r="P1" s="187" t="s">
        <v>677</v>
      </c>
      <c r="Q1" s="187" t="s">
        <v>130</v>
      </c>
      <c r="R1" s="187" t="s">
        <v>678</v>
      </c>
      <c r="S1" s="187" t="s">
        <v>679</v>
      </c>
    </row>
    <row r="2" spans="1:20" ht="13.8" x14ac:dyDescent="0.3">
      <c r="A2" s="188" t="s">
        <v>160</v>
      </c>
      <c r="B2" s="188" t="s">
        <v>161</v>
      </c>
      <c r="C2" s="188" t="s">
        <v>162</v>
      </c>
      <c r="D2" s="188" t="s">
        <v>163</v>
      </c>
      <c r="E2" s="188" t="s">
        <v>164</v>
      </c>
      <c r="F2" s="189">
        <v>46203</v>
      </c>
      <c r="G2" s="198" t="s">
        <v>412</v>
      </c>
      <c r="H2" s="188" t="s">
        <v>413</v>
      </c>
      <c r="I2" s="188" t="s">
        <v>59</v>
      </c>
      <c r="J2" s="188" t="s">
        <v>414</v>
      </c>
      <c r="K2" s="188"/>
      <c r="L2" s="188"/>
      <c r="M2" s="188"/>
      <c r="N2" s="188"/>
      <c r="O2" t="s">
        <v>680</v>
      </c>
      <c r="P2" t="s">
        <v>691</v>
      </c>
      <c r="Q2" t="s">
        <v>681</v>
      </c>
      <c r="R2" t="s">
        <v>731</v>
      </c>
      <c r="S2" t="s">
        <v>391</v>
      </c>
      <c r="T2" s="5" t="s">
        <v>697</v>
      </c>
    </row>
    <row r="3" spans="1:20" ht="13.8" x14ac:dyDescent="0.3">
      <c r="A3" s="188" t="s">
        <v>165</v>
      </c>
      <c r="B3" s="188" t="s">
        <v>161</v>
      </c>
      <c r="C3" s="188" t="s">
        <v>162</v>
      </c>
      <c r="D3" s="188" t="s">
        <v>166</v>
      </c>
      <c r="E3" s="188" t="s">
        <v>167</v>
      </c>
      <c r="F3" s="189">
        <v>46203</v>
      </c>
      <c r="G3" s="188" t="s">
        <v>415</v>
      </c>
      <c r="H3" s="188" t="s">
        <v>416</v>
      </c>
      <c r="I3" s="188" t="s">
        <v>59</v>
      </c>
      <c r="J3" s="188" t="s">
        <v>417</v>
      </c>
      <c r="K3" s="188"/>
      <c r="L3" s="188"/>
      <c r="M3" s="188"/>
      <c r="N3" s="188"/>
      <c r="O3" t="s">
        <v>680</v>
      </c>
      <c r="P3" t="s">
        <v>691</v>
      </c>
      <c r="Q3" t="s">
        <v>681</v>
      </c>
      <c r="R3" t="s">
        <v>731</v>
      </c>
      <c r="S3" t="s">
        <v>391</v>
      </c>
      <c r="T3" s="6" t="s">
        <v>698</v>
      </c>
    </row>
    <row r="4" spans="1:20" ht="13.8" x14ac:dyDescent="0.3">
      <c r="A4" s="188" t="s">
        <v>168</v>
      </c>
      <c r="B4" s="188" t="s">
        <v>161</v>
      </c>
      <c r="C4" s="188" t="s">
        <v>162</v>
      </c>
      <c r="D4" s="188" t="s">
        <v>169</v>
      </c>
      <c r="E4" s="188" t="s">
        <v>170</v>
      </c>
      <c r="F4" s="189">
        <v>46203</v>
      </c>
      <c r="G4" s="188" t="s">
        <v>418</v>
      </c>
      <c r="H4" s="188" t="s">
        <v>419</v>
      </c>
      <c r="I4" s="188" t="s">
        <v>59</v>
      </c>
      <c r="J4" s="188" t="s">
        <v>420</v>
      </c>
      <c r="K4" s="188"/>
      <c r="L4" s="188"/>
      <c r="M4" s="188"/>
      <c r="N4" s="188"/>
      <c r="O4" t="s">
        <v>680</v>
      </c>
      <c r="P4" t="s">
        <v>691</v>
      </c>
      <c r="Q4" t="s">
        <v>681</v>
      </c>
      <c r="R4" t="s">
        <v>731</v>
      </c>
      <c r="S4" t="s">
        <v>391</v>
      </c>
      <c r="T4" s="6" t="s">
        <v>731</v>
      </c>
    </row>
    <row r="5" spans="1:20" x14ac:dyDescent="0.25">
      <c r="A5" s="188" t="s">
        <v>171</v>
      </c>
      <c r="B5" s="188" t="s">
        <v>161</v>
      </c>
      <c r="C5" s="188" t="s">
        <v>162</v>
      </c>
      <c r="D5" s="188" t="s">
        <v>172</v>
      </c>
      <c r="E5" s="188" t="s">
        <v>173</v>
      </c>
      <c r="F5" s="189">
        <v>46203</v>
      </c>
      <c r="G5" s="188" t="s">
        <v>421</v>
      </c>
      <c r="H5" s="188" t="s">
        <v>422</v>
      </c>
      <c r="I5" s="188" t="s">
        <v>59</v>
      </c>
      <c r="J5" s="188" t="s">
        <v>423</v>
      </c>
      <c r="K5" s="188" t="s">
        <v>424</v>
      </c>
      <c r="L5" s="188" t="s">
        <v>422</v>
      </c>
      <c r="M5" s="188" t="s">
        <v>59</v>
      </c>
      <c r="N5" s="188" t="s">
        <v>423</v>
      </c>
      <c r="O5" t="s">
        <v>680</v>
      </c>
      <c r="P5" t="s">
        <v>691</v>
      </c>
      <c r="Q5" t="s">
        <v>681</v>
      </c>
      <c r="R5" t="s">
        <v>731</v>
      </c>
      <c r="S5" t="s">
        <v>391</v>
      </c>
      <c r="T5" t="s">
        <v>732</v>
      </c>
    </row>
    <row r="6" spans="1:20" x14ac:dyDescent="0.25">
      <c r="A6" s="188" t="s">
        <v>174</v>
      </c>
      <c r="B6" s="188" t="s">
        <v>161</v>
      </c>
      <c r="C6" s="188" t="s">
        <v>162</v>
      </c>
      <c r="D6" s="188" t="s">
        <v>175</v>
      </c>
      <c r="E6" s="188" t="s">
        <v>176</v>
      </c>
      <c r="F6" s="189">
        <v>46203</v>
      </c>
      <c r="G6" s="188" t="s">
        <v>425</v>
      </c>
      <c r="H6" s="188" t="s">
        <v>426</v>
      </c>
      <c r="I6" s="188" t="s">
        <v>59</v>
      </c>
      <c r="J6" s="188" t="s">
        <v>427</v>
      </c>
      <c r="K6" s="188"/>
      <c r="L6" s="188"/>
      <c r="M6" s="188"/>
      <c r="N6" s="188"/>
      <c r="O6" t="s">
        <v>680</v>
      </c>
      <c r="P6" t="s">
        <v>691</v>
      </c>
      <c r="Q6" t="s">
        <v>681</v>
      </c>
      <c r="R6" t="s">
        <v>731</v>
      </c>
      <c r="S6" t="s">
        <v>391</v>
      </c>
      <c r="T6" t="s">
        <v>733</v>
      </c>
    </row>
    <row r="7" spans="1:20" ht="13.8" x14ac:dyDescent="0.3">
      <c r="A7" s="188" t="s">
        <v>177</v>
      </c>
      <c r="B7" s="188" t="s">
        <v>161</v>
      </c>
      <c r="C7" s="188" t="s">
        <v>162</v>
      </c>
      <c r="D7" s="188" t="s">
        <v>178</v>
      </c>
      <c r="E7" s="188" t="s">
        <v>179</v>
      </c>
      <c r="F7" s="189">
        <v>46203</v>
      </c>
      <c r="G7" s="188" t="s">
        <v>428</v>
      </c>
      <c r="H7" s="188" t="s">
        <v>429</v>
      </c>
      <c r="I7" s="188" t="s">
        <v>59</v>
      </c>
      <c r="J7" s="188" t="s">
        <v>430</v>
      </c>
      <c r="K7" s="188"/>
      <c r="L7" s="188"/>
      <c r="M7" s="188"/>
      <c r="N7" s="188"/>
      <c r="O7" t="s">
        <v>680</v>
      </c>
      <c r="P7" t="s">
        <v>691</v>
      </c>
      <c r="Q7" t="s">
        <v>681</v>
      </c>
      <c r="R7" t="s">
        <v>731</v>
      </c>
      <c r="S7" t="s">
        <v>391</v>
      </c>
      <c r="T7" s="6" t="s">
        <v>699</v>
      </c>
    </row>
    <row r="8" spans="1:20" ht="13.8" x14ac:dyDescent="0.3">
      <c r="A8" s="188" t="s">
        <v>180</v>
      </c>
      <c r="B8" s="188" t="s">
        <v>161</v>
      </c>
      <c r="C8" s="188" t="s">
        <v>162</v>
      </c>
      <c r="D8" s="188" t="s">
        <v>181</v>
      </c>
      <c r="E8" s="188" t="s">
        <v>182</v>
      </c>
      <c r="F8" s="189">
        <v>46203</v>
      </c>
      <c r="G8" s="188" t="s">
        <v>431</v>
      </c>
      <c r="H8" s="188" t="s">
        <v>432</v>
      </c>
      <c r="I8" s="188" t="s">
        <v>59</v>
      </c>
      <c r="J8" s="188" t="s">
        <v>433</v>
      </c>
      <c r="K8" s="188"/>
      <c r="L8" s="188"/>
      <c r="M8" s="188"/>
      <c r="N8" s="188"/>
      <c r="O8" t="s">
        <v>680</v>
      </c>
      <c r="P8" t="s">
        <v>691</v>
      </c>
      <c r="Q8" t="s">
        <v>681</v>
      </c>
      <c r="R8" t="s">
        <v>731</v>
      </c>
      <c r="S8" t="s">
        <v>391</v>
      </c>
      <c r="T8" s="6"/>
    </row>
    <row r="9" spans="1:20" ht="13.8" x14ac:dyDescent="0.3">
      <c r="A9" s="188" t="s">
        <v>183</v>
      </c>
      <c r="B9" s="188" t="s">
        <v>161</v>
      </c>
      <c r="C9" s="188" t="s">
        <v>162</v>
      </c>
      <c r="D9" s="188" t="s">
        <v>184</v>
      </c>
      <c r="E9" s="188" t="s">
        <v>185</v>
      </c>
      <c r="F9" s="189">
        <v>46203</v>
      </c>
      <c r="G9" s="188" t="s">
        <v>434</v>
      </c>
      <c r="H9" s="188" t="s">
        <v>435</v>
      </c>
      <c r="I9" s="188" t="s">
        <v>59</v>
      </c>
      <c r="J9" s="188" t="s">
        <v>436</v>
      </c>
      <c r="K9" s="188"/>
      <c r="L9" s="188"/>
      <c r="M9" s="188"/>
      <c r="N9" s="188"/>
      <c r="O9" t="s">
        <v>680</v>
      </c>
      <c r="P9" t="s">
        <v>691</v>
      </c>
      <c r="Q9" t="s">
        <v>681</v>
      </c>
      <c r="R9" t="s">
        <v>731</v>
      </c>
      <c r="S9" t="s">
        <v>391</v>
      </c>
      <c r="T9" s="6"/>
    </row>
    <row r="10" spans="1:20" ht="13.8" x14ac:dyDescent="0.3">
      <c r="A10" s="188" t="s">
        <v>186</v>
      </c>
      <c r="B10" s="188" t="s">
        <v>161</v>
      </c>
      <c r="C10" s="188" t="s">
        <v>162</v>
      </c>
      <c r="D10" s="188" t="s">
        <v>169</v>
      </c>
      <c r="E10" s="188" t="s">
        <v>187</v>
      </c>
      <c r="F10" s="189">
        <v>46203</v>
      </c>
      <c r="G10" s="188" t="s">
        <v>437</v>
      </c>
      <c r="H10" s="188" t="s">
        <v>438</v>
      </c>
      <c r="I10" s="188" t="s">
        <v>59</v>
      </c>
      <c r="J10" s="188" t="s">
        <v>439</v>
      </c>
      <c r="K10" s="188"/>
      <c r="L10" s="188"/>
      <c r="M10" s="188"/>
      <c r="N10" s="188"/>
      <c r="O10" t="s">
        <v>680</v>
      </c>
      <c r="P10" t="s">
        <v>691</v>
      </c>
      <c r="Q10" t="s">
        <v>681</v>
      </c>
      <c r="R10" t="s">
        <v>731</v>
      </c>
      <c r="S10" t="s">
        <v>391</v>
      </c>
      <c r="T10" s="6"/>
    </row>
    <row r="11" spans="1:20" ht="13.8" x14ac:dyDescent="0.3">
      <c r="A11" s="188" t="s">
        <v>188</v>
      </c>
      <c r="B11" s="188" t="s">
        <v>161</v>
      </c>
      <c r="C11" s="188" t="s">
        <v>162</v>
      </c>
      <c r="D11" s="188" t="s">
        <v>189</v>
      </c>
      <c r="E11" s="188" t="s">
        <v>190</v>
      </c>
      <c r="F11" s="189">
        <v>46203</v>
      </c>
      <c r="G11" s="188" t="s">
        <v>440</v>
      </c>
      <c r="H11" s="188" t="s">
        <v>441</v>
      </c>
      <c r="I11" s="188" t="s">
        <v>59</v>
      </c>
      <c r="J11" s="188" t="s">
        <v>442</v>
      </c>
      <c r="K11" s="188"/>
      <c r="L11" s="188"/>
      <c r="M11" s="188"/>
      <c r="N11" s="188"/>
      <c r="O11" t="s">
        <v>680</v>
      </c>
      <c r="P11" t="s">
        <v>691</v>
      </c>
      <c r="Q11" t="s">
        <v>681</v>
      </c>
      <c r="R11" t="s">
        <v>731</v>
      </c>
      <c r="S11" t="s">
        <v>391</v>
      </c>
      <c r="T11" s="6"/>
    </row>
    <row r="12" spans="1:20" ht="13.8" x14ac:dyDescent="0.3">
      <c r="A12" s="188" t="s">
        <v>191</v>
      </c>
      <c r="B12" s="188" t="s">
        <v>161</v>
      </c>
      <c r="C12" s="188" t="s">
        <v>162</v>
      </c>
      <c r="D12" s="188" t="s">
        <v>192</v>
      </c>
      <c r="E12" s="188" t="s">
        <v>193</v>
      </c>
      <c r="F12" s="189">
        <v>46203</v>
      </c>
      <c r="G12" s="188" t="s">
        <v>443</v>
      </c>
      <c r="H12" s="188" t="s">
        <v>444</v>
      </c>
      <c r="I12" s="188" t="s">
        <v>59</v>
      </c>
      <c r="J12" s="188" t="s">
        <v>445</v>
      </c>
      <c r="K12" s="188"/>
      <c r="L12" s="188"/>
      <c r="M12" s="188"/>
      <c r="N12" s="188"/>
      <c r="O12" t="s">
        <v>680</v>
      </c>
      <c r="P12" t="s">
        <v>691</v>
      </c>
      <c r="Q12" t="s">
        <v>681</v>
      </c>
      <c r="R12" t="s">
        <v>731</v>
      </c>
      <c r="S12" t="s">
        <v>391</v>
      </c>
      <c r="T12" s="6"/>
    </row>
    <row r="13" spans="1:20" x14ac:dyDescent="0.25">
      <c r="A13" s="188" t="s">
        <v>194</v>
      </c>
      <c r="B13" s="188" t="s">
        <v>161</v>
      </c>
      <c r="C13" s="188" t="s">
        <v>162</v>
      </c>
      <c r="D13" s="188" t="s">
        <v>195</v>
      </c>
      <c r="E13" s="188" t="s">
        <v>196</v>
      </c>
      <c r="F13" s="189">
        <v>46203</v>
      </c>
      <c r="G13" s="188" t="s">
        <v>446</v>
      </c>
      <c r="H13" s="188" t="s">
        <v>447</v>
      </c>
      <c r="I13" s="188" t="s">
        <v>59</v>
      </c>
      <c r="J13" s="188" t="s">
        <v>448</v>
      </c>
      <c r="K13" s="188"/>
      <c r="L13" s="188"/>
      <c r="M13" s="188"/>
      <c r="N13" s="188"/>
      <c r="O13" t="s">
        <v>680</v>
      </c>
      <c r="P13" t="s">
        <v>691</v>
      </c>
      <c r="Q13" t="s">
        <v>681</v>
      </c>
      <c r="R13" t="s">
        <v>731</v>
      </c>
      <c r="S13" t="s">
        <v>391</v>
      </c>
    </row>
    <row r="14" spans="1:20" ht="13.8" x14ac:dyDescent="0.3">
      <c r="A14" s="188" t="s">
        <v>197</v>
      </c>
      <c r="B14" s="188" t="s">
        <v>161</v>
      </c>
      <c r="C14" s="188" t="s">
        <v>162</v>
      </c>
      <c r="D14" s="188" t="s">
        <v>198</v>
      </c>
      <c r="E14" s="188" t="s">
        <v>199</v>
      </c>
      <c r="F14" s="189">
        <v>46203</v>
      </c>
      <c r="G14" s="188" t="s">
        <v>449</v>
      </c>
      <c r="H14" s="188" t="s">
        <v>450</v>
      </c>
      <c r="I14" s="188" t="s">
        <v>59</v>
      </c>
      <c r="J14" s="188" t="s">
        <v>451</v>
      </c>
      <c r="K14" s="188"/>
      <c r="L14" s="188"/>
      <c r="M14" s="188"/>
      <c r="N14" s="188"/>
      <c r="O14" t="s">
        <v>680</v>
      </c>
      <c r="P14" t="s">
        <v>691</v>
      </c>
      <c r="Q14" t="s">
        <v>681</v>
      </c>
      <c r="R14" t="s">
        <v>731</v>
      </c>
      <c r="S14" t="s">
        <v>391</v>
      </c>
      <c r="T14" s="6"/>
    </row>
    <row r="15" spans="1:20" ht="13.8" x14ac:dyDescent="0.3">
      <c r="A15" s="188" t="s">
        <v>200</v>
      </c>
      <c r="B15" s="188" t="s">
        <v>161</v>
      </c>
      <c r="C15" s="188" t="s">
        <v>162</v>
      </c>
      <c r="D15" s="188" t="s">
        <v>201</v>
      </c>
      <c r="E15" s="188" t="s">
        <v>202</v>
      </c>
      <c r="F15" s="189">
        <v>46203</v>
      </c>
      <c r="G15" s="188" t="s">
        <v>452</v>
      </c>
      <c r="H15" s="188" t="s">
        <v>453</v>
      </c>
      <c r="I15" s="188" t="s">
        <v>59</v>
      </c>
      <c r="J15" s="188" t="s">
        <v>454</v>
      </c>
      <c r="K15" s="188"/>
      <c r="L15" s="188"/>
      <c r="M15" s="188"/>
      <c r="N15" s="188"/>
      <c r="O15" t="s">
        <v>680</v>
      </c>
      <c r="P15" t="s">
        <v>691</v>
      </c>
      <c r="Q15" t="s">
        <v>681</v>
      </c>
      <c r="R15" t="s">
        <v>731</v>
      </c>
      <c r="S15" t="s">
        <v>391</v>
      </c>
      <c r="T15" s="6"/>
    </row>
    <row r="16" spans="1:20" ht="13.8" x14ac:dyDescent="0.3">
      <c r="A16" s="188" t="s">
        <v>203</v>
      </c>
      <c r="B16" s="188" t="s">
        <v>161</v>
      </c>
      <c r="C16" s="188" t="s">
        <v>162</v>
      </c>
      <c r="D16" s="188" t="s">
        <v>204</v>
      </c>
      <c r="E16" s="188" t="s">
        <v>205</v>
      </c>
      <c r="F16" s="189">
        <v>46203</v>
      </c>
      <c r="G16" s="188" t="s">
        <v>455</v>
      </c>
      <c r="H16" s="188" t="s">
        <v>456</v>
      </c>
      <c r="I16" s="188" t="s">
        <v>59</v>
      </c>
      <c r="J16" s="188" t="s">
        <v>457</v>
      </c>
      <c r="K16" s="188"/>
      <c r="L16" s="188"/>
      <c r="M16" s="188"/>
      <c r="N16" s="188"/>
      <c r="O16" t="s">
        <v>680</v>
      </c>
      <c r="P16" t="s">
        <v>691</v>
      </c>
      <c r="Q16" t="s">
        <v>681</v>
      </c>
      <c r="R16" t="s">
        <v>731</v>
      </c>
      <c r="S16" t="s">
        <v>391</v>
      </c>
      <c r="T16" s="5" t="s">
        <v>700</v>
      </c>
    </row>
    <row r="17" spans="1:20" ht="13.8" x14ac:dyDescent="0.3">
      <c r="A17" s="188" t="s">
        <v>206</v>
      </c>
      <c r="B17" s="188" t="s">
        <v>161</v>
      </c>
      <c r="C17" s="188" t="s">
        <v>162</v>
      </c>
      <c r="D17" s="188" t="s">
        <v>207</v>
      </c>
      <c r="E17" s="188" t="s">
        <v>208</v>
      </c>
      <c r="F17" s="189">
        <v>46203</v>
      </c>
      <c r="G17" s="188" t="s">
        <v>458</v>
      </c>
      <c r="H17" s="188" t="s">
        <v>459</v>
      </c>
      <c r="I17" s="188" t="s">
        <v>59</v>
      </c>
      <c r="J17" s="188" t="s">
        <v>460</v>
      </c>
      <c r="K17" s="188"/>
      <c r="L17" s="188"/>
      <c r="M17" s="188"/>
      <c r="N17" s="188"/>
      <c r="O17" t="s">
        <v>680</v>
      </c>
      <c r="P17" t="s">
        <v>691</v>
      </c>
      <c r="Q17" t="s">
        <v>681</v>
      </c>
      <c r="R17" t="s">
        <v>731</v>
      </c>
      <c r="S17" t="s">
        <v>391</v>
      </c>
      <c r="T17" s="6" t="s">
        <v>698</v>
      </c>
    </row>
    <row r="18" spans="1:20" ht="13.8" x14ac:dyDescent="0.3">
      <c r="A18" s="188" t="s">
        <v>209</v>
      </c>
      <c r="B18" s="188" t="s">
        <v>161</v>
      </c>
      <c r="C18" s="188" t="s">
        <v>162</v>
      </c>
      <c r="D18" s="188" t="s">
        <v>210</v>
      </c>
      <c r="E18" s="188" t="s">
        <v>211</v>
      </c>
      <c r="F18" s="189">
        <v>46203</v>
      </c>
      <c r="G18" s="188" t="s">
        <v>461</v>
      </c>
      <c r="H18" s="188" t="s">
        <v>462</v>
      </c>
      <c r="I18" s="188" t="s">
        <v>59</v>
      </c>
      <c r="J18" s="188" t="s">
        <v>463</v>
      </c>
      <c r="K18" s="188"/>
      <c r="L18" s="188"/>
      <c r="M18" s="188"/>
      <c r="N18" s="188"/>
      <c r="O18" t="s">
        <v>680</v>
      </c>
      <c r="P18" t="s">
        <v>691</v>
      </c>
      <c r="Q18" t="s">
        <v>681</v>
      </c>
      <c r="R18" t="s">
        <v>731</v>
      </c>
      <c r="S18" t="s">
        <v>391</v>
      </c>
      <c r="T18" s="6" t="s">
        <v>391</v>
      </c>
    </row>
    <row r="19" spans="1:20" ht="13.8" x14ac:dyDescent="0.3">
      <c r="A19" s="188" t="s">
        <v>212</v>
      </c>
      <c r="B19" s="188" t="s">
        <v>161</v>
      </c>
      <c r="C19" s="188" t="s">
        <v>162</v>
      </c>
      <c r="D19" s="188" t="s">
        <v>213</v>
      </c>
      <c r="E19" s="188" t="s">
        <v>214</v>
      </c>
      <c r="F19" s="189">
        <v>46203</v>
      </c>
      <c r="G19" s="188" t="s">
        <v>464</v>
      </c>
      <c r="H19" s="188" t="s">
        <v>465</v>
      </c>
      <c r="I19" s="188" t="s">
        <v>59</v>
      </c>
      <c r="J19" s="188" t="s">
        <v>466</v>
      </c>
      <c r="K19" s="188"/>
      <c r="L19" s="188"/>
      <c r="M19" s="188"/>
      <c r="N19" s="188"/>
      <c r="O19" t="s">
        <v>680</v>
      </c>
      <c r="P19" t="s">
        <v>691</v>
      </c>
      <c r="Q19" t="s">
        <v>681</v>
      </c>
      <c r="R19" t="s">
        <v>731</v>
      </c>
      <c r="S19" t="s">
        <v>391</v>
      </c>
      <c r="T19" s="6" t="s">
        <v>701</v>
      </c>
    </row>
    <row r="20" spans="1:20" ht="13.8" x14ac:dyDescent="0.3">
      <c r="A20" s="188" t="s">
        <v>215</v>
      </c>
      <c r="B20" s="188" t="s">
        <v>161</v>
      </c>
      <c r="C20" s="188" t="s">
        <v>162</v>
      </c>
      <c r="D20" s="188" t="s">
        <v>216</v>
      </c>
      <c r="E20" s="188" t="s">
        <v>217</v>
      </c>
      <c r="F20" s="189">
        <v>46203</v>
      </c>
      <c r="G20" s="188" t="s">
        <v>467</v>
      </c>
      <c r="H20" s="188" t="s">
        <v>468</v>
      </c>
      <c r="I20" s="188" t="s">
        <v>59</v>
      </c>
      <c r="J20" s="188" t="s">
        <v>469</v>
      </c>
      <c r="K20" s="188"/>
      <c r="L20" s="188"/>
      <c r="M20" s="188"/>
      <c r="N20" s="188"/>
      <c r="O20" t="s">
        <v>680</v>
      </c>
      <c r="P20" t="s">
        <v>691</v>
      </c>
      <c r="Q20" t="s">
        <v>681</v>
      </c>
      <c r="R20" t="s">
        <v>731</v>
      </c>
      <c r="S20" t="s">
        <v>391</v>
      </c>
      <c r="T20" s="6" t="s">
        <v>702</v>
      </c>
    </row>
    <row r="21" spans="1:20" ht="13.8" x14ac:dyDescent="0.3">
      <c r="A21" s="188" t="s">
        <v>218</v>
      </c>
      <c r="B21" s="188" t="s">
        <v>161</v>
      </c>
      <c r="C21" s="188" t="s">
        <v>162</v>
      </c>
      <c r="D21" s="188" t="s">
        <v>219</v>
      </c>
      <c r="E21" s="188" t="s">
        <v>220</v>
      </c>
      <c r="F21" s="189">
        <v>46203</v>
      </c>
      <c r="G21" s="188" t="s">
        <v>470</v>
      </c>
      <c r="H21" s="188" t="s">
        <v>471</v>
      </c>
      <c r="I21" s="188" t="s">
        <v>59</v>
      </c>
      <c r="J21" s="188" t="s">
        <v>472</v>
      </c>
      <c r="K21" s="188"/>
      <c r="L21" s="188"/>
      <c r="M21" s="188"/>
      <c r="N21" s="188"/>
      <c r="O21" t="s">
        <v>680</v>
      </c>
      <c r="P21" t="s">
        <v>691</v>
      </c>
      <c r="Q21" t="s">
        <v>681</v>
      </c>
      <c r="R21" t="s">
        <v>731</v>
      </c>
      <c r="S21" t="s">
        <v>391</v>
      </c>
      <c r="T21" s="6" t="s">
        <v>703</v>
      </c>
    </row>
    <row r="22" spans="1:20" x14ac:dyDescent="0.25">
      <c r="A22" s="188" t="s">
        <v>221</v>
      </c>
      <c r="B22" s="188" t="s">
        <v>161</v>
      </c>
      <c r="C22" s="188" t="s">
        <v>162</v>
      </c>
      <c r="D22" s="188" t="s">
        <v>222</v>
      </c>
      <c r="E22" s="188" t="s">
        <v>223</v>
      </c>
      <c r="F22" s="189">
        <v>46203</v>
      </c>
      <c r="G22" s="188" t="s">
        <v>473</v>
      </c>
      <c r="H22" s="188" t="s">
        <v>474</v>
      </c>
      <c r="I22" s="188" t="s">
        <v>59</v>
      </c>
      <c r="J22" s="188" t="s">
        <v>475</v>
      </c>
      <c r="K22" s="188"/>
      <c r="L22" s="188"/>
      <c r="M22" s="188"/>
      <c r="N22" s="188"/>
      <c r="O22" t="s">
        <v>680</v>
      </c>
      <c r="P22" t="s">
        <v>691</v>
      </c>
      <c r="Q22" t="s">
        <v>681</v>
      </c>
      <c r="R22" t="s">
        <v>731</v>
      </c>
      <c r="S22" t="s">
        <v>391</v>
      </c>
    </row>
    <row r="23" spans="1:20" x14ac:dyDescent="0.25">
      <c r="A23" s="188" t="s">
        <v>224</v>
      </c>
      <c r="B23" s="188" t="s">
        <v>161</v>
      </c>
      <c r="C23" s="188" t="s">
        <v>162</v>
      </c>
      <c r="D23" s="188" t="s">
        <v>225</v>
      </c>
      <c r="E23" s="188" t="s">
        <v>226</v>
      </c>
      <c r="F23" s="189">
        <v>46203</v>
      </c>
      <c r="G23" s="188" t="s">
        <v>476</v>
      </c>
      <c r="H23" s="188" t="s">
        <v>477</v>
      </c>
      <c r="I23" s="188" t="s">
        <v>59</v>
      </c>
      <c r="J23" s="188" t="s">
        <v>478</v>
      </c>
      <c r="K23" s="188"/>
      <c r="L23" s="188"/>
      <c r="M23" s="188"/>
      <c r="N23" s="188"/>
      <c r="O23" t="s">
        <v>680</v>
      </c>
      <c r="P23" t="s">
        <v>691</v>
      </c>
      <c r="Q23" t="s">
        <v>681</v>
      </c>
      <c r="R23" t="s">
        <v>731</v>
      </c>
      <c r="S23" t="s">
        <v>391</v>
      </c>
    </row>
    <row r="24" spans="1:20" x14ac:dyDescent="0.25">
      <c r="A24" s="188" t="s">
        <v>227</v>
      </c>
      <c r="B24" s="188" t="s">
        <v>161</v>
      </c>
      <c r="C24" s="188" t="s">
        <v>162</v>
      </c>
      <c r="D24" s="188" t="s">
        <v>228</v>
      </c>
      <c r="E24" s="188" t="s">
        <v>229</v>
      </c>
      <c r="F24" s="189">
        <v>46203</v>
      </c>
      <c r="G24" s="188" t="s">
        <v>479</v>
      </c>
      <c r="H24" s="188" t="s">
        <v>480</v>
      </c>
      <c r="I24" s="188" t="s">
        <v>59</v>
      </c>
      <c r="J24" s="188" t="s">
        <v>481</v>
      </c>
      <c r="K24" s="188"/>
      <c r="L24" s="188"/>
      <c r="M24" s="188"/>
      <c r="N24" s="188"/>
      <c r="O24" t="s">
        <v>680</v>
      </c>
      <c r="P24" t="s">
        <v>691</v>
      </c>
      <c r="Q24" t="s">
        <v>681</v>
      </c>
      <c r="R24" t="s">
        <v>731</v>
      </c>
      <c r="S24" t="s">
        <v>391</v>
      </c>
    </row>
    <row r="25" spans="1:20" x14ac:dyDescent="0.25">
      <c r="A25" s="188" t="s">
        <v>230</v>
      </c>
      <c r="B25" s="188" t="s">
        <v>161</v>
      </c>
      <c r="C25" s="188" t="s">
        <v>162</v>
      </c>
      <c r="D25" s="188" t="s">
        <v>195</v>
      </c>
      <c r="E25" s="188" t="s">
        <v>231</v>
      </c>
      <c r="F25" s="189">
        <v>46203</v>
      </c>
      <c r="G25" s="188" t="s">
        <v>482</v>
      </c>
      <c r="H25" s="188" t="s">
        <v>483</v>
      </c>
      <c r="I25" s="188" t="s">
        <v>59</v>
      </c>
      <c r="J25" s="188" t="s">
        <v>484</v>
      </c>
      <c r="K25" s="188"/>
      <c r="L25" s="188"/>
      <c r="M25" s="188"/>
      <c r="N25" s="188"/>
      <c r="O25" t="s">
        <v>680</v>
      </c>
      <c r="P25" t="s">
        <v>691</v>
      </c>
      <c r="Q25" t="s">
        <v>681</v>
      </c>
      <c r="R25" t="s">
        <v>731</v>
      </c>
      <c r="S25" t="s">
        <v>391</v>
      </c>
    </row>
    <row r="26" spans="1:20" x14ac:dyDescent="0.25">
      <c r="A26" s="188" t="s">
        <v>232</v>
      </c>
      <c r="B26" s="188" t="s">
        <v>161</v>
      </c>
      <c r="C26" s="188" t="s">
        <v>162</v>
      </c>
      <c r="D26" s="188" t="s">
        <v>233</v>
      </c>
      <c r="E26" s="188" t="s">
        <v>234</v>
      </c>
      <c r="F26" s="189">
        <v>46203</v>
      </c>
      <c r="G26" s="188" t="s">
        <v>485</v>
      </c>
      <c r="H26" s="188" t="s">
        <v>486</v>
      </c>
      <c r="I26" s="188" t="s">
        <v>59</v>
      </c>
      <c r="J26" s="188" t="s">
        <v>487</v>
      </c>
      <c r="K26" s="188"/>
      <c r="L26" s="188"/>
      <c r="M26" s="188"/>
      <c r="N26" s="188"/>
      <c r="O26" t="s">
        <v>680</v>
      </c>
      <c r="P26" t="s">
        <v>691</v>
      </c>
      <c r="Q26" t="s">
        <v>681</v>
      </c>
      <c r="R26" t="s">
        <v>731</v>
      </c>
      <c r="S26" t="s">
        <v>391</v>
      </c>
    </row>
    <row r="27" spans="1:20" x14ac:dyDescent="0.25">
      <c r="A27" s="188" t="s">
        <v>235</v>
      </c>
      <c r="B27" s="188" t="s">
        <v>161</v>
      </c>
      <c r="C27" s="188" t="s">
        <v>162</v>
      </c>
      <c r="D27" s="188" t="s">
        <v>236</v>
      </c>
      <c r="E27" s="188" t="s">
        <v>237</v>
      </c>
      <c r="F27" s="189">
        <v>46203</v>
      </c>
      <c r="G27" s="188" t="s">
        <v>488</v>
      </c>
      <c r="H27" s="188" t="s">
        <v>489</v>
      </c>
      <c r="I27" s="188" t="s">
        <v>59</v>
      </c>
      <c r="J27" s="188" t="s">
        <v>490</v>
      </c>
      <c r="K27" s="188"/>
      <c r="L27" s="188"/>
      <c r="M27" s="188"/>
      <c r="N27" s="188"/>
      <c r="O27" t="s">
        <v>680</v>
      </c>
      <c r="P27" t="s">
        <v>691</v>
      </c>
      <c r="Q27" t="s">
        <v>681</v>
      </c>
      <c r="R27" t="s">
        <v>731</v>
      </c>
      <c r="S27" t="s">
        <v>391</v>
      </c>
    </row>
    <row r="28" spans="1:20" x14ac:dyDescent="0.25">
      <c r="A28" s="188" t="s">
        <v>238</v>
      </c>
      <c r="B28" s="188" t="s">
        <v>161</v>
      </c>
      <c r="C28" s="188" t="s">
        <v>162</v>
      </c>
      <c r="D28" s="188" t="s">
        <v>239</v>
      </c>
      <c r="E28" s="188" t="s">
        <v>240</v>
      </c>
      <c r="F28" s="189">
        <v>46203</v>
      </c>
      <c r="G28" s="188" t="s">
        <v>491</v>
      </c>
      <c r="H28" s="188" t="s">
        <v>492</v>
      </c>
      <c r="I28" s="188" t="s">
        <v>59</v>
      </c>
      <c r="J28" s="188" t="s">
        <v>493</v>
      </c>
      <c r="K28" s="188"/>
      <c r="L28" s="188"/>
      <c r="M28" s="188"/>
      <c r="N28" s="188"/>
      <c r="O28" t="s">
        <v>680</v>
      </c>
      <c r="P28" t="s">
        <v>691</v>
      </c>
      <c r="Q28" t="s">
        <v>681</v>
      </c>
      <c r="R28" t="s">
        <v>731</v>
      </c>
      <c r="S28" t="s">
        <v>391</v>
      </c>
    </row>
    <row r="29" spans="1:20" x14ac:dyDescent="0.25">
      <c r="A29" s="188" t="s">
        <v>241</v>
      </c>
      <c r="B29" s="188" t="s">
        <v>161</v>
      </c>
      <c r="C29" s="188" t="s">
        <v>162</v>
      </c>
      <c r="D29" s="188" t="s">
        <v>195</v>
      </c>
      <c r="E29" s="188" t="s">
        <v>242</v>
      </c>
      <c r="F29" s="189">
        <v>46203</v>
      </c>
      <c r="G29" s="188" t="s">
        <v>494</v>
      </c>
      <c r="H29" s="188" t="s">
        <v>495</v>
      </c>
      <c r="I29" s="188" t="s">
        <v>59</v>
      </c>
      <c r="J29" s="188" t="s">
        <v>496</v>
      </c>
      <c r="K29" s="188"/>
      <c r="L29" s="188"/>
      <c r="M29" s="188"/>
      <c r="N29" s="188"/>
      <c r="O29" t="s">
        <v>680</v>
      </c>
      <c r="P29" t="s">
        <v>691</v>
      </c>
      <c r="Q29" t="s">
        <v>681</v>
      </c>
      <c r="R29" t="s">
        <v>731</v>
      </c>
      <c r="S29" t="s">
        <v>391</v>
      </c>
    </row>
    <row r="30" spans="1:20" x14ac:dyDescent="0.25">
      <c r="A30" s="188" t="s">
        <v>243</v>
      </c>
      <c r="B30" s="188" t="s">
        <v>161</v>
      </c>
      <c r="C30" s="188" t="s">
        <v>162</v>
      </c>
      <c r="D30" s="188" t="s">
        <v>244</v>
      </c>
      <c r="E30" s="188" t="s">
        <v>245</v>
      </c>
      <c r="F30" s="189">
        <v>46203</v>
      </c>
      <c r="G30" s="188" t="s">
        <v>497</v>
      </c>
      <c r="H30" s="188" t="s">
        <v>498</v>
      </c>
      <c r="I30" s="188" t="s">
        <v>59</v>
      </c>
      <c r="J30" s="188" t="s">
        <v>499</v>
      </c>
      <c r="K30" s="188"/>
      <c r="L30" s="188"/>
      <c r="M30" s="188"/>
      <c r="N30" s="188"/>
      <c r="O30" t="s">
        <v>680</v>
      </c>
      <c r="P30" t="s">
        <v>691</v>
      </c>
      <c r="Q30" t="s">
        <v>681</v>
      </c>
      <c r="R30" t="s">
        <v>731</v>
      </c>
      <c r="S30" t="s">
        <v>391</v>
      </c>
    </row>
    <row r="31" spans="1:20" x14ac:dyDescent="0.25">
      <c r="A31" s="188" t="s">
        <v>246</v>
      </c>
      <c r="B31" s="188" t="s">
        <v>161</v>
      </c>
      <c r="C31" s="188" t="s">
        <v>162</v>
      </c>
      <c r="D31" s="188" t="s">
        <v>201</v>
      </c>
      <c r="E31" s="188" t="s">
        <v>247</v>
      </c>
      <c r="F31" s="189">
        <v>46203</v>
      </c>
      <c r="G31" s="188" t="s">
        <v>500</v>
      </c>
      <c r="H31" s="188" t="s">
        <v>501</v>
      </c>
      <c r="I31" s="188" t="s">
        <v>59</v>
      </c>
      <c r="J31" s="188" t="s">
        <v>502</v>
      </c>
      <c r="K31" s="188"/>
      <c r="L31" s="188"/>
      <c r="M31" s="188"/>
      <c r="N31" s="188"/>
      <c r="O31" t="s">
        <v>680</v>
      </c>
      <c r="P31" t="s">
        <v>691</v>
      </c>
      <c r="Q31" t="s">
        <v>681</v>
      </c>
      <c r="R31" t="s">
        <v>731</v>
      </c>
      <c r="S31" t="s">
        <v>391</v>
      </c>
    </row>
    <row r="32" spans="1:20" x14ac:dyDescent="0.25">
      <c r="A32" s="188" t="s">
        <v>248</v>
      </c>
      <c r="B32" s="188" t="s">
        <v>161</v>
      </c>
      <c r="C32" s="188" t="s">
        <v>162</v>
      </c>
      <c r="D32" s="188" t="s">
        <v>172</v>
      </c>
      <c r="E32" s="188" t="s">
        <v>249</v>
      </c>
      <c r="F32" s="189">
        <v>46203</v>
      </c>
      <c r="G32" s="188" t="s">
        <v>494</v>
      </c>
      <c r="H32" s="188" t="s">
        <v>503</v>
      </c>
      <c r="I32" s="188" t="s">
        <v>59</v>
      </c>
      <c r="J32" s="188" t="s">
        <v>504</v>
      </c>
      <c r="K32" s="188"/>
      <c r="L32" s="188"/>
      <c r="M32" s="188"/>
      <c r="N32" s="188"/>
      <c r="O32" t="s">
        <v>680</v>
      </c>
      <c r="P32" t="s">
        <v>691</v>
      </c>
      <c r="Q32" t="s">
        <v>681</v>
      </c>
      <c r="R32" t="s">
        <v>731</v>
      </c>
      <c r="S32" t="s">
        <v>391</v>
      </c>
    </row>
    <row r="33" spans="1:19" x14ac:dyDescent="0.25">
      <c r="A33" s="188" t="s">
        <v>250</v>
      </c>
      <c r="B33" s="188" t="s">
        <v>161</v>
      </c>
      <c r="C33" s="188" t="s">
        <v>162</v>
      </c>
      <c r="D33" s="188" t="s">
        <v>181</v>
      </c>
      <c r="E33" s="188" t="s">
        <v>251</v>
      </c>
      <c r="F33" s="189">
        <v>46203</v>
      </c>
      <c r="G33" s="188" t="s">
        <v>505</v>
      </c>
      <c r="H33" s="188" t="s">
        <v>506</v>
      </c>
      <c r="I33" s="188" t="s">
        <v>59</v>
      </c>
      <c r="J33" s="188" t="s">
        <v>507</v>
      </c>
      <c r="K33" s="188"/>
      <c r="L33" s="188"/>
      <c r="M33" s="188"/>
      <c r="N33" s="188"/>
      <c r="O33" t="s">
        <v>680</v>
      </c>
      <c r="P33" t="s">
        <v>691</v>
      </c>
      <c r="Q33" t="s">
        <v>681</v>
      </c>
      <c r="R33" t="s">
        <v>731</v>
      </c>
      <c r="S33" t="s">
        <v>391</v>
      </c>
    </row>
    <row r="34" spans="1:19" x14ac:dyDescent="0.25">
      <c r="A34" s="188" t="s">
        <v>252</v>
      </c>
      <c r="B34" s="188" t="s">
        <v>161</v>
      </c>
      <c r="C34" s="188" t="s">
        <v>162</v>
      </c>
      <c r="D34" s="188" t="s">
        <v>172</v>
      </c>
      <c r="E34" s="188" t="s">
        <v>253</v>
      </c>
      <c r="F34" s="189">
        <v>46203</v>
      </c>
      <c r="G34" s="188" t="s">
        <v>508</v>
      </c>
      <c r="H34" s="188" t="s">
        <v>509</v>
      </c>
      <c r="I34" s="188" t="s">
        <v>59</v>
      </c>
      <c r="J34" s="188" t="s">
        <v>510</v>
      </c>
      <c r="K34" s="188"/>
      <c r="L34" s="188"/>
      <c r="M34" s="188"/>
      <c r="N34" s="188"/>
      <c r="O34" t="s">
        <v>680</v>
      </c>
      <c r="P34" t="s">
        <v>691</v>
      </c>
      <c r="Q34" t="s">
        <v>681</v>
      </c>
      <c r="R34" t="s">
        <v>731</v>
      </c>
      <c r="S34" t="s">
        <v>391</v>
      </c>
    </row>
    <row r="35" spans="1:19" x14ac:dyDescent="0.25">
      <c r="A35" s="188" t="s">
        <v>254</v>
      </c>
      <c r="B35" s="188" t="s">
        <v>161</v>
      </c>
      <c r="C35" s="188" t="s">
        <v>162</v>
      </c>
      <c r="D35" s="188" t="s">
        <v>255</v>
      </c>
      <c r="E35" s="188" t="s">
        <v>256</v>
      </c>
      <c r="F35" s="189">
        <v>46203</v>
      </c>
      <c r="G35" s="188" t="s">
        <v>511</v>
      </c>
      <c r="H35" s="188" t="s">
        <v>512</v>
      </c>
      <c r="I35" s="188" t="s">
        <v>59</v>
      </c>
      <c r="J35" s="188" t="s">
        <v>513</v>
      </c>
      <c r="K35" s="188"/>
      <c r="L35" s="188"/>
      <c r="M35" s="188"/>
      <c r="N35" s="188"/>
      <c r="O35" t="s">
        <v>680</v>
      </c>
      <c r="P35" t="s">
        <v>691</v>
      </c>
      <c r="Q35" t="s">
        <v>681</v>
      </c>
      <c r="R35" t="s">
        <v>731</v>
      </c>
      <c r="S35" t="s">
        <v>391</v>
      </c>
    </row>
    <row r="36" spans="1:19" x14ac:dyDescent="0.25">
      <c r="A36" s="188" t="s">
        <v>257</v>
      </c>
      <c r="B36" s="188" t="s">
        <v>161</v>
      </c>
      <c r="C36" s="188" t="s">
        <v>162</v>
      </c>
      <c r="D36" s="188" t="s">
        <v>225</v>
      </c>
      <c r="E36" s="188" t="s">
        <v>258</v>
      </c>
      <c r="F36" s="189">
        <v>46203</v>
      </c>
      <c r="G36" s="188" t="s">
        <v>514</v>
      </c>
      <c r="H36" s="188" t="s">
        <v>515</v>
      </c>
      <c r="I36" s="188" t="s">
        <v>59</v>
      </c>
      <c r="J36" s="188" t="s">
        <v>516</v>
      </c>
      <c r="K36" s="188"/>
      <c r="L36" s="188"/>
      <c r="M36" s="188"/>
      <c r="N36" s="188"/>
      <c r="O36" t="s">
        <v>680</v>
      </c>
      <c r="P36" t="s">
        <v>691</v>
      </c>
      <c r="Q36" t="s">
        <v>681</v>
      </c>
      <c r="R36" t="s">
        <v>731</v>
      </c>
      <c r="S36" t="s">
        <v>391</v>
      </c>
    </row>
    <row r="37" spans="1:19" x14ac:dyDescent="0.25">
      <c r="A37" s="188" t="s">
        <v>259</v>
      </c>
      <c r="B37" s="188" t="s">
        <v>161</v>
      </c>
      <c r="C37" s="188" t="s">
        <v>162</v>
      </c>
      <c r="D37" s="188" t="s">
        <v>219</v>
      </c>
      <c r="E37" s="188" t="s">
        <v>260</v>
      </c>
      <c r="F37" s="189">
        <v>46203</v>
      </c>
      <c r="G37" s="188" t="s">
        <v>517</v>
      </c>
      <c r="H37" s="188" t="s">
        <v>518</v>
      </c>
      <c r="I37" s="188" t="s">
        <v>59</v>
      </c>
      <c r="J37" s="188" t="s">
        <v>519</v>
      </c>
      <c r="K37" s="188"/>
      <c r="L37" s="188"/>
      <c r="M37" s="188"/>
      <c r="N37" s="188"/>
      <c r="O37" t="s">
        <v>680</v>
      </c>
      <c r="P37" t="s">
        <v>691</v>
      </c>
      <c r="Q37" t="s">
        <v>681</v>
      </c>
      <c r="R37" t="s">
        <v>731</v>
      </c>
      <c r="S37" t="s">
        <v>391</v>
      </c>
    </row>
    <row r="38" spans="1:19" x14ac:dyDescent="0.25">
      <c r="A38" s="188" t="s">
        <v>261</v>
      </c>
      <c r="B38" s="188" t="s">
        <v>161</v>
      </c>
      <c r="C38" s="188" t="s">
        <v>162</v>
      </c>
      <c r="D38" s="188" t="s">
        <v>262</v>
      </c>
      <c r="E38" s="188" t="s">
        <v>263</v>
      </c>
      <c r="F38" s="189">
        <v>46203</v>
      </c>
      <c r="G38" s="188" t="s">
        <v>520</v>
      </c>
      <c r="H38" s="188" t="s">
        <v>521</v>
      </c>
      <c r="I38" s="188" t="s">
        <v>59</v>
      </c>
      <c r="J38" s="188" t="s">
        <v>522</v>
      </c>
      <c r="K38" s="188"/>
      <c r="L38" s="188"/>
      <c r="M38" s="188"/>
      <c r="N38" s="188"/>
      <c r="O38" t="s">
        <v>680</v>
      </c>
      <c r="P38" t="s">
        <v>691</v>
      </c>
      <c r="Q38" t="s">
        <v>681</v>
      </c>
      <c r="R38" t="s">
        <v>731</v>
      </c>
      <c r="S38" t="s">
        <v>391</v>
      </c>
    </row>
    <row r="39" spans="1:19" x14ac:dyDescent="0.25">
      <c r="A39" s="188" t="s">
        <v>264</v>
      </c>
      <c r="B39" s="188" t="s">
        <v>161</v>
      </c>
      <c r="C39" s="188" t="s">
        <v>162</v>
      </c>
      <c r="D39" s="188" t="s">
        <v>192</v>
      </c>
      <c r="E39" s="188" t="s">
        <v>265</v>
      </c>
      <c r="F39" s="189">
        <v>46203</v>
      </c>
      <c r="G39" s="188" t="s">
        <v>523</v>
      </c>
      <c r="H39" s="188" t="s">
        <v>524</v>
      </c>
      <c r="I39" s="188" t="s">
        <v>59</v>
      </c>
      <c r="J39" s="188" t="s">
        <v>525</v>
      </c>
      <c r="K39" s="188"/>
      <c r="L39" s="188"/>
      <c r="M39" s="188"/>
      <c r="N39" s="188"/>
      <c r="O39" t="s">
        <v>680</v>
      </c>
      <c r="P39" t="s">
        <v>691</v>
      </c>
      <c r="Q39" t="s">
        <v>681</v>
      </c>
      <c r="R39" t="s">
        <v>731</v>
      </c>
      <c r="S39" t="s">
        <v>391</v>
      </c>
    </row>
    <row r="40" spans="1:19" x14ac:dyDescent="0.25">
      <c r="A40" s="188" t="s">
        <v>266</v>
      </c>
      <c r="B40" s="188" t="s">
        <v>161</v>
      </c>
      <c r="C40" s="188" t="s">
        <v>162</v>
      </c>
      <c r="D40" s="188" t="s">
        <v>267</v>
      </c>
      <c r="E40" s="188" t="s">
        <v>268</v>
      </c>
      <c r="F40" s="189">
        <v>46203</v>
      </c>
      <c r="G40" s="188" t="s">
        <v>526</v>
      </c>
      <c r="H40" s="188" t="s">
        <v>527</v>
      </c>
      <c r="I40" s="188" t="s">
        <v>59</v>
      </c>
      <c r="J40" s="188" t="s">
        <v>528</v>
      </c>
      <c r="K40" s="188"/>
      <c r="L40" s="188"/>
      <c r="M40" s="188"/>
      <c r="N40" s="188"/>
      <c r="O40" t="s">
        <v>680</v>
      </c>
      <c r="P40" t="s">
        <v>691</v>
      </c>
      <c r="Q40" t="s">
        <v>681</v>
      </c>
      <c r="R40" t="s">
        <v>731</v>
      </c>
      <c r="S40" t="s">
        <v>391</v>
      </c>
    </row>
    <row r="41" spans="1:19" x14ac:dyDescent="0.25">
      <c r="A41" s="188" t="s">
        <v>269</v>
      </c>
      <c r="B41" s="188" t="s">
        <v>161</v>
      </c>
      <c r="C41" s="188" t="s">
        <v>162</v>
      </c>
      <c r="D41" s="188" t="s">
        <v>270</v>
      </c>
      <c r="E41" s="188" t="s">
        <v>271</v>
      </c>
      <c r="F41" s="189">
        <v>46203</v>
      </c>
      <c r="G41" s="188" t="s">
        <v>529</v>
      </c>
      <c r="H41" s="188" t="s">
        <v>530</v>
      </c>
      <c r="I41" s="188" t="s">
        <v>59</v>
      </c>
      <c r="J41" s="188" t="s">
        <v>531</v>
      </c>
      <c r="K41" s="188"/>
      <c r="L41" s="188"/>
      <c r="M41" s="188"/>
      <c r="N41" s="188"/>
      <c r="O41" t="s">
        <v>680</v>
      </c>
      <c r="P41" t="s">
        <v>691</v>
      </c>
      <c r="Q41" t="s">
        <v>681</v>
      </c>
      <c r="R41" t="s">
        <v>731</v>
      </c>
      <c r="S41" t="s">
        <v>391</v>
      </c>
    </row>
    <row r="42" spans="1:19" x14ac:dyDescent="0.25">
      <c r="A42" s="188" t="s">
        <v>272</v>
      </c>
      <c r="B42" s="188" t="s">
        <v>161</v>
      </c>
      <c r="C42" s="188" t="s">
        <v>162</v>
      </c>
      <c r="D42" s="188" t="s">
        <v>273</v>
      </c>
      <c r="E42" s="188" t="s">
        <v>274</v>
      </c>
      <c r="F42" s="189">
        <v>46203</v>
      </c>
      <c r="G42" s="188" t="s">
        <v>532</v>
      </c>
      <c r="H42" s="188" t="s">
        <v>533</v>
      </c>
      <c r="I42" s="188" t="s">
        <v>59</v>
      </c>
      <c r="J42" s="188" t="s">
        <v>534</v>
      </c>
      <c r="K42" s="188"/>
      <c r="L42" s="188"/>
      <c r="M42" s="188"/>
      <c r="N42" s="188"/>
      <c r="O42" t="s">
        <v>680</v>
      </c>
      <c r="P42" t="s">
        <v>691</v>
      </c>
      <c r="Q42" t="s">
        <v>681</v>
      </c>
      <c r="R42" t="s">
        <v>731</v>
      </c>
      <c r="S42" t="s">
        <v>391</v>
      </c>
    </row>
    <row r="43" spans="1:19" x14ac:dyDescent="0.25">
      <c r="A43" s="188" t="s">
        <v>275</v>
      </c>
      <c r="B43" s="188" t="s">
        <v>161</v>
      </c>
      <c r="C43" s="188" t="s">
        <v>162</v>
      </c>
      <c r="D43" s="188" t="s">
        <v>276</v>
      </c>
      <c r="E43" s="188" t="s">
        <v>277</v>
      </c>
      <c r="F43" s="189">
        <v>46203</v>
      </c>
      <c r="G43" s="188" t="s">
        <v>535</v>
      </c>
      <c r="H43" s="188" t="s">
        <v>536</v>
      </c>
      <c r="I43" s="188" t="s">
        <v>59</v>
      </c>
      <c r="J43" s="188" t="s">
        <v>537</v>
      </c>
      <c r="K43" s="188"/>
      <c r="L43" s="188"/>
      <c r="M43" s="188"/>
      <c r="N43" s="188"/>
      <c r="O43" t="s">
        <v>680</v>
      </c>
      <c r="P43" t="s">
        <v>691</v>
      </c>
      <c r="Q43" t="s">
        <v>681</v>
      </c>
      <c r="R43" t="s">
        <v>731</v>
      </c>
      <c r="S43" t="s">
        <v>391</v>
      </c>
    </row>
    <row r="44" spans="1:19" x14ac:dyDescent="0.25">
      <c r="A44" s="188" t="s">
        <v>278</v>
      </c>
      <c r="B44" s="188" t="s">
        <v>161</v>
      </c>
      <c r="C44" s="188" t="s">
        <v>162</v>
      </c>
      <c r="D44" s="188" t="s">
        <v>181</v>
      </c>
      <c r="E44" s="188" t="s">
        <v>279</v>
      </c>
      <c r="F44" s="189">
        <v>46203</v>
      </c>
      <c r="G44" s="188" t="s">
        <v>538</v>
      </c>
      <c r="H44" s="188" t="s">
        <v>539</v>
      </c>
      <c r="I44" s="188" t="s">
        <v>59</v>
      </c>
      <c r="J44" s="188" t="s">
        <v>540</v>
      </c>
      <c r="K44" s="188"/>
      <c r="L44" s="188"/>
      <c r="M44" s="188"/>
      <c r="N44" s="188"/>
      <c r="O44" t="s">
        <v>680</v>
      </c>
      <c r="P44" t="s">
        <v>691</v>
      </c>
      <c r="Q44" t="s">
        <v>681</v>
      </c>
      <c r="R44" t="s">
        <v>731</v>
      </c>
      <c r="S44" t="s">
        <v>391</v>
      </c>
    </row>
    <row r="45" spans="1:19" x14ac:dyDescent="0.25">
      <c r="A45" s="188" t="s">
        <v>280</v>
      </c>
      <c r="B45" s="188" t="s">
        <v>161</v>
      </c>
      <c r="C45" s="188" t="s">
        <v>162</v>
      </c>
      <c r="D45" s="188" t="s">
        <v>281</v>
      </c>
      <c r="E45" s="188" t="s">
        <v>282</v>
      </c>
      <c r="F45" s="189">
        <v>46203</v>
      </c>
      <c r="G45" s="188" t="s">
        <v>541</v>
      </c>
      <c r="H45" s="188" t="s">
        <v>542</v>
      </c>
      <c r="I45" s="188" t="s">
        <v>59</v>
      </c>
      <c r="J45" s="188" t="s">
        <v>543</v>
      </c>
      <c r="K45" s="188"/>
      <c r="L45" s="188"/>
      <c r="M45" s="188"/>
      <c r="N45" s="188"/>
      <c r="O45" t="s">
        <v>680</v>
      </c>
      <c r="P45" t="s">
        <v>691</v>
      </c>
      <c r="Q45" t="s">
        <v>681</v>
      </c>
      <c r="R45" t="s">
        <v>731</v>
      </c>
      <c r="S45" t="s">
        <v>391</v>
      </c>
    </row>
    <row r="46" spans="1:19" x14ac:dyDescent="0.25">
      <c r="A46" s="188" t="s">
        <v>283</v>
      </c>
      <c r="B46" s="188" t="s">
        <v>161</v>
      </c>
      <c r="C46" s="188" t="s">
        <v>162</v>
      </c>
      <c r="D46" s="188" t="s">
        <v>267</v>
      </c>
      <c r="E46" s="188" t="s">
        <v>284</v>
      </c>
      <c r="F46" s="189">
        <v>46203</v>
      </c>
      <c r="G46" s="188" t="s">
        <v>544</v>
      </c>
      <c r="H46" s="188" t="s">
        <v>545</v>
      </c>
      <c r="I46" s="188" t="s">
        <v>59</v>
      </c>
      <c r="J46" s="188" t="s">
        <v>546</v>
      </c>
      <c r="K46" s="188"/>
      <c r="L46" s="188"/>
      <c r="M46" s="188"/>
      <c r="N46" s="188"/>
      <c r="O46" t="s">
        <v>680</v>
      </c>
      <c r="P46" t="s">
        <v>691</v>
      </c>
      <c r="Q46" t="s">
        <v>681</v>
      </c>
      <c r="R46" t="s">
        <v>731</v>
      </c>
      <c r="S46" t="s">
        <v>391</v>
      </c>
    </row>
    <row r="47" spans="1:19" x14ac:dyDescent="0.25">
      <c r="A47" s="188" t="s">
        <v>285</v>
      </c>
      <c r="B47" s="188" t="s">
        <v>161</v>
      </c>
      <c r="C47" s="188" t="s">
        <v>162</v>
      </c>
      <c r="D47" s="188" t="s">
        <v>286</v>
      </c>
      <c r="E47" s="188" t="s">
        <v>287</v>
      </c>
      <c r="F47" s="189">
        <v>46203</v>
      </c>
      <c r="G47" s="188" t="s">
        <v>547</v>
      </c>
      <c r="H47" s="188" t="s">
        <v>548</v>
      </c>
      <c r="I47" s="188" t="s">
        <v>59</v>
      </c>
      <c r="J47" s="188" t="s">
        <v>549</v>
      </c>
      <c r="K47" s="188"/>
      <c r="L47" s="188"/>
      <c r="M47" s="188"/>
      <c r="N47" s="188"/>
      <c r="O47" t="s">
        <v>680</v>
      </c>
      <c r="P47" t="s">
        <v>691</v>
      </c>
      <c r="Q47" t="s">
        <v>681</v>
      </c>
      <c r="R47" t="s">
        <v>731</v>
      </c>
      <c r="S47" t="s">
        <v>391</v>
      </c>
    </row>
    <row r="48" spans="1:19" x14ac:dyDescent="0.25">
      <c r="A48" s="188" t="s">
        <v>288</v>
      </c>
      <c r="B48" s="188" t="s">
        <v>161</v>
      </c>
      <c r="C48" s="188" t="s">
        <v>162</v>
      </c>
      <c r="D48" s="188" t="s">
        <v>289</v>
      </c>
      <c r="E48" s="188" t="s">
        <v>290</v>
      </c>
      <c r="F48" s="189">
        <v>46203</v>
      </c>
      <c r="G48" s="188" t="s">
        <v>550</v>
      </c>
      <c r="H48" s="188" t="s">
        <v>551</v>
      </c>
      <c r="I48" s="188" t="s">
        <v>59</v>
      </c>
      <c r="J48" s="188" t="s">
        <v>552</v>
      </c>
      <c r="K48" s="188"/>
      <c r="L48" s="188"/>
      <c r="M48" s="188"/>
      <c r="N48" s="188"/>
      <c r="O48" t="s">
        <v>680</v>
      </c>
      <c r="P48" t="s">
        <v>691</v>
      </c>
      <c r="Q48" t="s">
        <v>681</v>
      </c>
      <c r="R48" t="s">
        <v>731</v>
      </c>
      <c r="S48" t="s">
        <v>391</v>
      </c>
    </row>
    <row r="49" spans="1:19" x14ac:dyDescent="0.25">
      <c r="A49" s="188" t="s">
        <v>291</v>
      </c>
      <c r="B49" s="188" t="s">
        <v>161</v>
      </c>
      <c r="C49" s="188" t="s">
        <v>162</v>
      </c>
      <c r="D49" s="188" t="s">
        <v>239</v>
      </c>
      <c r="E49" s="188" t="s">
        <v>292</v>
      </c>
      <c r="F49" s="189">
        <v>46203</v>
      </c>
      <c r="G49" s="188" t="s">
        <v>553</v>
      </c>
      <c r="H49" s="188" t="s">
        <v>554</v>
      </c>
      <c r="I49" s="188" t="s">
        <v>59</v>
      </c>
      <c r="J49" s="188" t="s">
        <v>555</v>
      </c>
      <c r="K49" s="188"/>
      <c r="L49" s="188"/>
      <c r="M49" s="188"/>
      <c r="N49" s="188"/>
      <c r="O49" t="s">
        <v>680</v>
      </c>
      <c r="P49" t="s">
        <v>691</v>
      </c>
      <c r="Q49" t="s">
        <v>681</v>
      </c>
      <c r="R49" t="s">
        <v>731</v>
      </c>
      <c r="S49" t="s">
        <v>391</v>
      </c>
    </row>
    <row r="50" spans="1:19" x14ac:dyDescent="0.25">
      <c r="A50" s="188" t="s">
        <v>293</v>
      </c>
      <c r="B50" s="188" t="s">
        <v>161</v>
      </c>
      <c r="C50" s="188" t="s">
        <v>162</v>
      </c>
      <c r="D50" s="188" t="s">
        <v>294</v>
      </c>
      <c r="E50" s="188" t="s">
        <v>295</v>
      </c>
      <c r="F50" s="189">
        <v>46203</v>
      </c>
      <c r="G50" s="188" t="s">
        <v>556</v>
      </c>
      <c r="H50" s="188" t="s">
        <v>557</v>
      </c>
      <c r="I50" s="188" t="s">
        <v>59</v>
      </c>
      <c r="J50" s="188" t="s">
        <v>558</v>
      </c>
      <c r="K50" s="188"/>
      <c r="L50" s="188"/>
      <c r="M50" s="188"/>
      <c r="N50" s="188"/>
      <c r="O50" t="s">
        <v>680</v>
      </c>
      <c r="P50" t="s">
        <v>691</v>
      </c>
      <c r="Q50" t="s">
        <v>681</v>
      </c>
      <c r="R50" t="s">
        <v>731</v>
      </c>
      <c r="S50" t="s">
        <v>391</v>
      </c>
    </row>
    <row r="51" spans="1:19" x14ac:dyDescent="0.25">
      <c r="A51" s="188" t="s">
        <v>296</v>
      </c>
      <c r="B51" s="188" t="s">
        <v>161</v>
      </c>
      <c r="C51" s="188" t="s">
        <v>162</v>
      </c>
      <c r="D51" s="188" t="s">
        <v>166</v>
      </c>
      <c r="E51" s="188" t="s">
        <v>297</v>
      </c>
      <c r="F51" s="189">
        <v>46203</v>
      </c>
      <c r="G51" s="188" t="s">
        <v>559</v>
      </c>
      <c r="H51" s="188" t="s">
        <v>560</v>
      </c>
      <c r="I51" s="188" t="s">
        <v>59</v>
      </c>
      <c r="J51" s="188" t="s">
        <v>561</v>
      </c>
      <c r="K51" s="188"/>
      <c r="L51" s="188"/>
      <c r="M51" s="188"/>
      <c r="N51" s="188"/>
      <c r="O51" t="s">
        <v>680</v>
      </c>
      <c r="P51" t="s">
        <v>691</v>
      </c>
      <c r="Q51" t="s">
        <v>681</v>
      </c>
      <c r="R51" t="s">
        <v>731</v>
      </c>
      <c r="S51" t="s">
        <v>391</v>
      </c>
    </row>
    <row r="52" spans="1:19" x14ac:dyDescent="0.25">
      <c r="A52" s="188" t="s">
        <v>298</v>
      </c>
      <c r="B52" s="188" t="s">
        <v>161</v>
      </c>
      <c r="C52" s="188" t="s">
        <v>162</v>
      </c>
      <c r="D52" s="188" t="s">
        <v>299</v>
      </c>
      <c r="E52" s="188" t="s">
        <v>300</v>
      </c>
      <c r="F52" s="189">
        <v>46203</v>
      </c>
      <c r="G52" s="188" t="s">
        <v>562</v>
      </c>
      <c r="H52" s="188" t="s">
        <v>563</v>
      </c>
      <c r="I52" s="188" t="s">
        <v>59</v>
      </c>
      <c r="J52" s="188" t="s">
        <v>564</v>
      </c>
      <c r="K52" s="188"/>
      <c r="L52" s="188"/>
      <c r="M52" s="188"/>
      <c r="N52" s="188"/>
      <c r="O52" t="s">
        <v>680</v>
      </c>
      <c r="P52" t="s">
        <v>691</v>
      </c>
      <c r="Q52" t="s">
        <v>681</v>
      </c>
      <c r="R52" t="s">
        <v>731</v>
      </c>
      <c r="S52" t="s">
        <v>391</v>
      </c>
    </row>
    <row r="53" spans="1:19" x14ac:dyDescent="0.25">
      <c r="A53" s="188" t="s">
        <v>301</v>
      </c>
      <c r="B53" s="188" t="s">
        <v>161</v>
      </c>
      <c r="C53" s="188" t="s">
        <v>162</v>
      </c>
      <c r="D53" s="188" t="s">
        <v>225</v>
      </c>
      <c r="E53" s="188" t="s">
        <v>302</v>
      </c>
      <c r="F53" s="189">
        <v>46203</v>
      </c>
      <c r="G53" s="188" t="s">
        <v>565</v>
      </c>
      <c r="H53" s="188" t="s">
        <v>566</v>
      </c>
      <c r="I53" s="188" t="s">
        <v>59</v>
      </c>
      <c r="J53" s="188" t="s">
        <v>567</v>
      </c>
      <c r="K53" s="188"/>
      <c r="L53" s="188"/>
      <c r="M53" s="188"/>
      <c r="N53" s="188"/>
      <c r="O53" t="s">
        <v>680</v>
      </c>
      <c r="P53" t="s">
        <v>691</v>
      </c>
      <c r="Q53" t="s">
        <v>681</v>
      </c>
      <c r="R53" t="s">
        <v>731</v>
      </c>
      <c r="S53" t="s">
        <v>391</v>
      </c>
    </row>
    <row r="54" spans="1:19" x14ac:dyDescent="0.25">
      <c r="A54" s="188" t="s">
        <v>303</v>
      </c>
      <c r="B54" s="188" t="s">
        <v>161</v>
      </c>
      <c r="C54" s="188" t="s">
        <v>162</v>
      </c>
      <c r="D54" s="188" t="s">
        <v>255</v>
      </c>
      <c r="E54" s="188" t="s">
        <v>304</v>
      </c>
      <c r="F54" s="189">
        <v>46203</v>
      </c>
      <c r="G54" s="188" t="s">
        <v>568</v>
      </c>
      <c r="H54" s="188" t="s">
        <v>569</v>
      </c>
      <c r="I54" s="188" t="s">
        <v>59</v>
      </c>
      <c r="J54" s="188" t="s">
        <v>570</v>
      </c>
      <c r="K54" s="188"/>
      <c r="L54" s="188"/>
      <c r="M54" s="188"/>
      <c r="N54" s="188"/>
      <c r="O54" t="s">
        <v>680</v>
      </c>
      <c r="P54" t="s">
        <v>691</v>
      </c>
      <c r="Q54" t="s">
        <v>681</v>
      </c>
      <c r="R54" t="s">
        <v>731</v>
      </c>
      <c r="S54" t="s">
        <v>391</v>
      </c>
    </row>
    <row r="55" spans="1:19" x14ac:dyDescent="0.25">
      <c r="A55" s="188" t="s">
        <v>305</v>
      </c>
      <c r="B55" s="188" t="s">
        <v>161</v>
      </c>
      <c r="C55" s="188" t="s">
        <v>162</v>
      </c>
      <c r="D55" s="188" t="s">
        <v>306</v>
      </c>
      <c r="E55" s="188" t="s">
        <v>307</v>
      </c>
      <c r="F55" s="189">
        <v>46203</v>
      </c>
      <c r="G55" s="188" t="s">
        <v>571</v>
      </c>
      <c r="H55" s="188" t="s">
        <v>572</v>
      </c>
      <c r="I55" s="188" t="s">
        <v>59</v>
      </c>
      <c r="J55" s="188" t="s">
        <v>573</v>
      </c>
      <c r="K55" s="188"/>
      <c r="L55" s="188"/>
      <c r="M55" s="188"/>
      <c r="N55" s="188"/>
      <c r="O55" t="s">
        <v>680</v>
      </c>
      <c r="P55" t="s">
        <v>691</v>
      </c>
      <c r="Q55" t="s">
        <v>681</v>
      </c>
      <c r="R55" t="s">
        <v>731</v>
      </c>
      <c r="S55" t="s">
        <v>391</v>
      </c>
    </row>
    <row r="56" spans="1:19" x14ac:dyDescent="0.25">
      <c r="A56" s="188" t="s">
        <v>308</v>
      </c>
      <c r="B56" s="188" t="s">
        <v>161</v>
      </c>
      <c r="C56" s="188" t="s">
        <v>162</v>
      </c>
      <c r="D56" s="188" t="s">
        <v>273</v>
      </c>
      <c r="E56" s="188" t="s">
        <v>309</v>
      </c>
      <c r="F56" s="189">
        <v>46203</v>
      </c>
      <c r="G56" s="188" t="s">
        <v>574</v>
      </c>
      <c r="H56" s="188" t="s">
        <v>575</v>
      </c>
      <c r="I56" s="188" t="s">
        <v>59</v>
      </c>
      <c r="J56" s="188" t="s">
        <v>576</v>
      </c>
      <c r="K56" s="188"/>
      <c r="L56" s="188"/>
      <c r="M56" s="188"/>
      <c r="N56" s="188"/>
      <c r="O56" t="s">
        <v>680</v>
      </c>
      <c r="P56" t="s">
        <v>691</v>
      </c>
      <c r="Q56" t="s">
        <v>681</v>
      </c>
      <c r="R56" t="s">
        <v>731</v>
      </c>
      <c r="S56" t="s">
        <v>391</v>
      </c>
    </row>
    <row r="57" spans="1:19" x14ac:dyDescent="0.25">
      <c r="A57" s="188" t="s">
        <v>310</v>
      </c>
      <c r="B57" s="188" t="s">
        <v>161</v>
      </c>
      <c r="C57" s="188" t="s">
        <v>162</v>
      </c>
      <c r="D57" s="188" t="s">
        <v>299</v>
      </c>
      <c r="E57" s="188" t="s">
        <v>311</v>
      </c>
      <c r="F57" s="189">
        <v>46203</v>
      </c>
      <c r="G57" s="188" t="s">
        <v>577</v>
      </c>
      <c r="H57" s="188" t="s">
        <v>578</v>
      </c>
      <c r="I57" s="188" t="s">
        <v>59</v>
      </c>
      <c r="J57" s="188" t="s">
        <v>579</v>
      </c>
      <c r="K57" s="188"/>
      <c r="L57" s="188"/>
      <c r="M57" s="188"/>
      <c r="N57" s="188"/>
      <c r="O57" t="s">
        <v>680</v>
      </c>
      <c r="P57" t="s">
        <v>691</v>
      </c>
      <c r="Q57" t="s">
        <v>681</v>
      </c>
      <c r="R57" t="s">
        <v>731</v>
      </c>
      <c r="S57" t="s">
        <v>391</v>
      </c>
    </row>
    <row r="58" spans="1:19" x14ac:dyDescent="0.25">
      <c r="A58" s="188" t="s">
        <v>312</v>
      </c>
      <c r="B58" s="188" t="s">
        <v>161</v>
      </c>
      <c r="C58" s="188" t="s">
        <v>162</v>
      </c>
      <c r="D58" s="188" t="s">
        <v>163</v>
      </c>
      <c r="E58" s="188" t="s">
        <v>313</v>
      </c>
      <c r="F58" s="189">
        <v>46203</v>
      </c>
      <c r="G58" s="188" t="s">
        <v>580</v>
      </c>
      <c r="H58" s="188" t="s">
        <v>581</v>
      </c>
      <c r="I58" s="188" t="s">
        <v>59</v>
      </c>
      <c r="J58" s="188" t="s">
        <v>582</v>
      </c>
      <c r="K58" s="188"/>
      <c r="L58" s="188"/>
      <c r="M58" s="188"/>
      <c r="N58" s="188"/>
      <c r="O58" t="s">
        <v>680</v>
      </c>
      <c r="P58" t="s">
        <v>691</v>
      </c>
      <c r="Q58" t="s">
        <v>681</v>
      </c>
      <c r="R58" t="s">
        <v>731</v>
      </c>
      <c r="S58" t="s">
        <v>391</v>
      </c>
    </row>
    <row r="59" spans="1:19" x14ac:dyDescent="0.25">
      <c r="A59" s="188" t="s">
        <v>314</v>
      </c>
      <c r="B59" s="188" t="s">
        <v>161</v>
      </c>
      <c r="C59" s="188" t="s">
        <v>162</v>
      </c>
      <c r="D59" s="188" t="s">
        <v>315</v>
      </c>
      <c r="E59" s="188" t="s">
        <v>316</v>
      </c>
      <c r="F59" s="189">
        <v>46203</v>
      </c>
      <c r="G59" s="188" t="s">
        <v>583</v>
      </c>
      <c r="H59" s="188" t="s">
        <v>584</v>
      </c>
      <c r="I59" s="188" t="s">
        <v>59</v>
      </c>
      <c r="J59" s="188" t="s">
        <v>585</v>
      </c>
      <c r="K59" s="188"/>
      <c r="L59" s="188"/>
      <c r="M59" s="188"/>
      <c r="N59" s="188"/>
      <c r="O59" t="s">
        <v>680</v>
      </c>
      <c r="P59" t="s">
        <v>691</v>
      </c>
      <c r="Q59" t="s">
        <v>681</v>
      </c>
      <c r="R59" t="s">
        <v>731</v>
      </c>
      <c r="S59" t="s">
        <v>391</v>
      </c>
    </row>
    <row r="60" spans="1:19" x14ac:dyDescent="0.25">
      <c r="A60" s="188" t="s">
        <v>317</v>
      </c>
      <c r="B60" s="188" t="s">
        <v>161</v>
      </c>
      <c r="C60" s="188" t="s">
        <v>162</v>
      </c>
      <c r="D60" s="188" t="s">
        <v>213</v>
      </c>
      <c r="E60" s="188" t="s">
        <v>318</v>
      </c>
      <c r="F60" s="189">
        <v>46203</v>
      </c>
      <c r="G60" s="188" t="s">
        <v>586</v>
      </c>
      <c r="H60" s="188" t="s">
        <v>587</v>
      </c>
      <c r="I60" s="188" t="s">
        <v>59</v>
      </c>
      <c r="J60" s="188" t="s">
        <v>588</v>
      </c>
      <c r="K60" s="188"/>
      <c r="L60" s="188"/>
      <c r="M60" s="188"/>
      <c r="N60" s="188"/>
      <c r="O60" t="s">
        <v>680</v>
      </c>
      <c r="P60" t="s">
        <v>691</v>
      </c>
      <c r="Q60" t="s">
        <v>681</v>
      </c>
      <c r="R60" t="s">
        <v>731</v>
      </c>
      <c r="S60" t="s">
        <v>391</v>
      </c>
    </row>
    <row r="61" spans="1:19" x14ac:dyDescent="0.25">
      <c r="A61" s="188" t="s">
        <v>319</v>
      </c>
      <c r="B61" s="188" t="s">
        <v>161</v>
      </c>
      <c r="C61" s="188" t="s">
        <v>162</v>
      </c>
      <c r="D61" s="188" t="s">
        <v>315</v>
      </c>
      <c r="E61" s="188" t="s">
        <v>320</v>
      </c>
      <c r="F61" s="189">
        <v>46203</v>
      </c>
      <c r="G61" s="188" t="s">
        <v>589</v>
      </c>
      <c r="H61" s="188" t="s">
        <v>590</v>
      </c>
      <c r="I61" s="188" t="s">
        <v>59</v>
      </c>
      <c r="J61" s="188" t="s">
        <v>591</v>
      </c>
      <c r="K61" s="188"/>
      <c r="L61" s="188"/>
      <c r="M61" s="188"/>
      <c r="N61" s="188"/>
      <c r="O61" t="s">
        <v>680</v>
      </c>
      <c r="P61" t="s">
        <v>691</v>
      </c>
      <c r="Q61" t="s">
        <v>681</v>
      </c>
      <c r="R61" t="s">
        <v>731</v>
      </c>
      <c r="S61" t="s">
        <v>391</v>
      </c>
    </row>
    <row r="62" spans="1:19" x14ac:dyDescent="0.25">
      <c r="A62" s="188" t="s">
        <v>321</v>
      </c>
      <c r="B62" s="188" t="s">
        <v>161</v>
      </c>
      <c r="C62" s="188" t="s">
        <v>162</v>
      </c>
      <c r="D62" s="188" t="s">
        <v>322</v>
      </c>
      <c r="E62" s="188" t="s">
        <v>323</v>
      </c>
      <c r="F62" s="189">
        <v>46203</v>
      </c>
      <c r="G62" s="188" t="s">
        <v>592</v>
      </c>
      <c r="H62" s="188" t="s">
        <v>593</v>
      </c>
      <c r="I62" s="188" t="s">
        <v>59</v>
      </c>
      <c r="J62" s="188" t="s">
        <v>594</v>
      </c>
      <c r="K62" s="188"/>
      <c r="L62" s="188"/>
      <c r="M62" s="188"/>
      <c r="N62" s="188"/>
      <c r="O62" t="s">
        <v>680</v>
      </c>
      <c r="P62" t="s">
        <v>691</v>
      </c>
      <c r="Q62" t="s">
        <v>681</v>
      </c>
      <c r="R62" t="s">
        <v>731</v>
      </c>
      <c r="S62" t="s">
        <v>391</v>
      </c>
    </row>
    <row r="63" spans="1:19" x14ac:dyDescent="0.25">
      <c r="A63" s="188" t="s">
        <v>324</v>
      </c>
      <c r="B63" s="188" t="s">
        <v>161</v>
      </c>
      <c r="C63" s="188" t="s">
        <v>162</v>
      </c>
      <c r="D63" s="188" t="s">
        <v>289</v>
      </c>
      <c r="E63" s="188" t="s">
        <v>325</v>
      </c>
      <c r="F63" s="189">
        <v>46203</v>
      </c>
      <c r="G63" s="188" t="s">
        <v>595</v>
      </c>
      <c r="H63" s="188" t="s">
        <v>596</v>
      </c>
      <c r="I63" s="188" t="s">
        <v>59</v>
      </c>
      <c r="J63" s="188" t="s">
        <v>597</v>
      </c>
      <c r="K63" s="188"/>
      <c r="L63" s="188"/>
      <c r="M63" s="188"/>
      <c r="N63" s="188"/>
      <c r="O63" t="s">
        <v>680</v>
      </c>
      <c r="P63" t="s">
        <v>691</v>
      </c>
      <c r="Q63" t="s">
        <v>681</v>
      </c>
      <c r="R63" t="s">
        <v>731</v>
      </c>
      <c r="S63" t="s">
        <v>391</v>
      </c>
    </row>
    <row r="64" spans="1:19" x14ac:dyDescent="0.25">
      <c r="A64" s="188" t="s">
        <v>326</v>
      </c>
      <c r="B64" s="188" t="s">
        <v>161</v>
      </c>
      <c r="C64" s="188" t="s">
        <v>162</v>
      </c>
      <c r="D64" s="188" t="s">
        <v>294</v>
      </c>
      <c r="E64" s="188" t="s">
        <v>327</v>
      </c>
      <c r="F64" s="189">
        <v>46203</v>
      </c>
      <c r="G64" s="188" t="s">
        <v>598</v>
      </c>
      <c r="H64" s="188" t="s">
        <v>599</v>
      </c>
      <c r="I64" s="188" t="s">
        <v>59</v>
      </c>
      <c r="J64" s="188" t="s">
        <v>600</v>
      </c>
      <c r="K64" s="188"/>
      <c r="L64" s="188"/>
      <c r="M64" s="188"/>
      <c r="N64" s="188"/>
      <c r="O64" t="s">
        <v>680</v>
      </c>
      <c r="P64" t="s">
        <v>691</v>
      </c>
      <c r="Q64" t="s">
        <v>681</v>
      </c>
      <c r="R64" t="s">
        <v>731</v>
      </c>
      <c r="S64" t="s">
        <v>391</v>
      </c>
    </row>
    <row r="65" spans="1:19" x14ac:dyDescent="0.25">
      <c r="A65" s="188" t="s">
        <v>328</v>
      </c>
      <c r="B65" s="188" t="s">
        <v>161</v>
      </c>
      <c r="C65" s="188" t="s">
        <v>162</v>
      </c>
      <c r="D65" s="188" t="s">
        <v>329</v>
      </c>
      <c r="E65" s="188" t="s">
        <v>330</v>
      </c>
      <c r="F65" s="189">
        <v>46203</v>
      </c>
      <c r="G65" s="188" t="s">
        <v>601</v>
      </c>
      <c r="H65" s="188" t="s">
        <v>602</v>
      </c>
      <c r="I65" s="188" t="s">
        <v>59</v>
      </c>
      <c r="J65" s="188" t="s">
        <v>603</v>
      </c>
      <c r="K65" s="188"/>
      <c r="L65" s="188"/>
      <c r="M65" s="188"/>
      <c r="N65" s="188"/>
      <c r="O65" t="s">
        <v>680</v>
      </c>
      <c r="P65" t="s">
        <v>691</v>
      </c>
      <c r="Q65" t="s">
        <v>681</v>
      </c>
      <c r="R65" t="s">
        <v>731</v>
      </c>
      <c r="S65" t="s">
        <v>391</v>
      </c>
    </row>
    <row r="66" spans="1:19" x14ac:dyDescent="0.25">
      <c r="A66" s="188" t="s">
        <v>331</v>
      </c>
      <c r="B66" s="188" t="s">
        <v>161</v>
      </c>
      <c r="C66" s="188" t="s">
        <v>162</v>
      </c>
      <c r="D66" s="188" t="s">
        <v>332</v>
      </c>
      <c r="E66" s="188" t="s">
        <v>333</v>
      </c>
      <c r="F66" s="189">
        <v>46203</v>
      </c>
      <c r="G66" s="188" t="s">
        <v>604</v>
      </c>
      <c r="H66" s="188" t="s">
        <v>605</v>
      </c>
      <c r="I66" s="188" t="s">
        <v>59</v>
      </c>
      <c r="J66" s="188" t="s">
        <v>606</v>
      </c>
      <c r="K66" s="188"/>
      <c r="L66" s="188"/>
      <c r="M66" s="188"/>
      <c r="N66" s="188"/>
      <c r="O66" t="s">
        <v>680</v>
      </c>
      <c r="P66" t="s">
        <v>691</v>
      </c>
      <c r="Q66" t="s">
        <v>681</v>
      </c>
      <c r="R66" t="s">
        <v>731</v>
      </c>
      <c r="S66" t="s">
        <v>391</v>
      </c>
    </row>
    <row r="67" spans="1:19" x14ac:dyDescent="0.25">
      <c r="A67" s="188" t="s">
        <v>334</v>
      </c>
      <c r="B67" s="188" t="s">
        <v>161</v>
      </c>
      <c r="C67" s="188" t="s">
        <v>162</v>
      </c>
      <c r="D67" s="188" t="s">
        <v>335</v>
      </c>
      <c r="E67" s="188" t="s">
        <v>336</v>
      </c>
      <c r="F67" s="189">
        <v>46203</v>
      </c>
      <c r="G67" s="188" t="s">
        <v>607</v>
      </c>
      <c r="H67" s="188" t="s">
        <v>608</v>
      </c>
      <c r="I67" s="188" t="s">
        <v>59</v>
      </c>
      <c r="J67" s="188" t="s">
        <v>609</v>
      </c>
      <c r="K67" s="188"/>
      <c r="L67" s="188"/>
      <c r="M67" s="188"/>
      <c r="N67" s="188"/>
      <c r="O67" t="s">
        <v>680</v>
      </c>
      <c r="P67" t="s">
        <v>691</v>
      </c>
      <c r="Q67" t="s">
        <v>681</v>
      </c>
      <c r="R67" t="s">
        <v>731</v>
      </c>
      <c r="S67" t="s">
        <v>391</v>
      </c>
    </row>
    <row r="68" spans="1:19" x14ac:dyDescent="0.25">
      <c r="A68" s="188" t="s">
        <v>337</v>
      </c>
      <c r="B68" s="188" t="s">
        <v>161</v>
      </c>
      <c r="C68" s="188" t="s">
        <v>162</v>
      </c>
      <c r="D68" s="188" t="s">
        <v>244</v>
      </c>
      <c r="E68" s="188" t="s">
        <v>338</v>
      </c>
      <c r="F68" s="189">
        <v>46203</v>
      </c>
      <c r="G68" s="188" t="s">
        <v>610</v>
      </c>
      <c r="H68" s="188" t="s">
        <v>611</v>
      </c>
      <c r="I68" s="188" t="s">
        <v>59</v>
      </c>
      <c r="J68" s="188" t="s">
        <v>612</v>
      </c>
      <c r="K68" s="188"/>
      <c r="L68" s="188"/>
      <c r="M68" s="188"/>
      <c r="N68" s="188"/>
      <c r="O68" t="s">
        <v>680</v>
      </c>
      <c r="P68" t="s">
        <v>691</v>
      </c>
      <c r="Q68" t="s">
        <v>681</v>
      </c>
      <c r="R68" t="s">
        <v>731</v>
      </c>
      <c r="S68" t="s">
        <v>391</v>
      </c>
    </row>
    <row r="69" spans="1:19" x14ac:dyDescent="0.25">
      <c r="A69" s="188" t="s">
        <v>339</v>
      </c>
      <c r="B69" s="188" t="s">
        <v>161</v>
      </c>
      <c r="C69" s="188" t="s">
        <v>162</v>
      </c>
      <c r="D69" s="188" t="s">
        <v>315</v>
      </c>
      <c r="E69" s="188" t="s">
        <v>340</v>
      </c>
      <c r="F69" s="189">
        <v>46203</v>
      </c>
      <c r="G69" s="188" t="s">
        <v>613</v>
      </c>
      <c r="H69" s="188" t="s">
        <v>614</v>
      </c>
      <c r="I69" s="188" t="s">
        <v>59</v>
      </c>
      <c r="J69" s="188" t="s">
        <v>615</v>
      </c>
      <c r="K69" s="188"/>
      <c r="L69" s="188"/>
      <c r="M69" s="188"/>
      <c r="N69" s="188"/>
      <c r="O69" t="s">
        <v>680</v>
      </c>
      <c r="P69" t="s">
        <v>691</v>
      </c>
      <c r="Q69" t="s">
        <v>681</v>
      </c>
      <c r="R69" t="s">
        <v>731</v>
      </c>
      <c r="S69" t="s">
        <v>391</v>
      </c>
    </row>
    <row r="70" spans="1:19" x14ac:dyDescent="0.25">
      <c r="A70" s="188" t="s">
        <v>341</v>
      </c>
      <c r="B70" s="188" t="s">
        <v>161</v>
      </c>
      <c r="C70" s="188" t="s">
        <v>162</v>
      </c>
      <c r="D70" s="188" t="s">
        <v>270</v>
      </c>
      <c r="E70" s="188" t="s">
        <v>342</v>
      </c>
      <c r="F70" s="189">
        <v>46203</v>
      </c>
      <c r="G70" s="188" t="s">
        <v>616</v>
      </c>
      <c r="H70" s="188" t="s">
        <v>617</v>
      </c>
      <c r="I70" s="188" t="s">
        <v>59</v>
      </c>
      <c r="J70" s="188" t="s">
        <v>618</v>
      </c>
      <c r="K70" s="188"/>
      <c r="L70" s="188"/>
      <c r="M70" s="188"/>
      <c r="N70" s="188"/>
      <c r="O70" t="s">
        <v>680</v>
      </c>
      <c r="P70" t="s">
        <v>691</v>
      </c>
      <c r="Q70" t="s">
        <v>681</v>
      </c>
      <c r="R70" t="s">
        <v>731</v>
      </c>
      <c r="S70" t="s">
        <v>391</v>
      </c>
    </row>
    <row r="71" spans="1:19" x14ac:dyDescent="0.25">
      <c r="A71" s="188" t="s">
        <v>343</v>
      </c>
      <c r="B71" s="188" t="s">
        <v>161</v>
      </c>
      <c r="C71" s="188" t="s">
        <v>162</v>
      </c>
      <c r="D71" s="188" t="s">
        <v>219</v>
      </c>
      <c r="E71" s="188" t="s">
        <v>344</v>
      </c>
      <c r="F71" s="189">
        <v>46203</v>
      </c>
      <c r="G71" s="188" t="s">
        <v>619</v>
      </c>
      <c r="H71" s="188" t="s">
        <v>620</v>
      </c>
      <c r="I71" s="188" t="s">
        <v>59</v>
      </c>
      <c r="J71" s="188" t="s">
        <v>621</v>
      </c>
      <c r="K71" s="188"/>
      <c r="L71" s="188"/>
      <c r="M71" s="188"/>
      <c r="N71" s="188"/>
      <c r="O71" t="s">
        <v>680</v>
      </c>
      <c r="P71" t="s">
        <v>691</v>
      </c>
      <c r="Q71" t="s">
        <v>681</v>
      </c>
      <c r="R71" t="s">
        <v>731</v>
      </c>
      <c r="S71" t="s">
        <v>391</v>
      </c>
    </row>
    <row r="72" spans="1:19" x14ac:dyDescent="0.25">
      <c r="A72" s="188" t="s">
        <v>345</v>
      </c>
      <c r="B72" s="188" t="s">
        <v>161</v>
      </c>
      <c r="C72" s="188" t="s">
        <v>162</v>
      </c>
      <c r="D72" s="188" t="s">
        <v>346</v>
      </c>
      <c r="E72" s="188" t="s">
        <v>347</v>
      </c>
      <c r="F72" s="189">
        <v>46203</v>
      </c>
      <c r="G72" s="188" t="s">
        <v>622</v>
      </c>
      <c r="H72" s="188" t="s">
        <v>623</v>
      </c>
      <c r="I72" s="188" t="s">
        <v>59</v>
      </c>
      <c r="J72" s="188" t="s">
        <v>624</v>
      </c>
      <c r="K72" s="188"/>
      <c r="L72" s="188"/>
      <c r="M72" s="188"/>
      <c r="N72" s="188"/>
      <c r="O72" t="s">
        <v>680</v>
      </c>
      <c r="P72" t="s">
        <v>691</v>
      </c>
      <c r="Q72" t="s">
        <v>681</v>
      </c>
      <c r="R72" t="s">
        <v>731</v>
      </c>
      <c r="S72" t="s">
        <v>391</v>
      </c>
    </row>
    <row r="73" spans="1:19" x14ac:dyDescent="0.25">
      <c r="A73" s="188" t="s">
        <v>348</v>
      </c>
      <c r="B73" s="188" t="s">
        <v>161</v>
      </c>
      <c r="C73" s="188" t="s">
        <v>162</v>
      </c>
      <c r="D73" s="188" t="s">
        <v>349</v>
      </c>
      <c r="E73" s="188" t="s">
        <v>350</v>
      </c>
      <c r="F73" s="189">
        <v>46203</v>
      </c>
      <c r="G73" s="188" t="s">
        <v>625</v>
      </c>
      <c r="H73" s="188" t="s">
        <v>626</v>
      </c>
      <c r="I73" s="188" t="s">
        <v>59</v>
      </c>
      <c r="J73" s="188" t="s">
        <v>627</v>
      </c>
      <c r="K73" s="188"/>
      <c r="L73" s="188"/>
      <c r="M73" s="188"/>
      <c r="N73" s="188"/>
      <c r="O73" t="s">
        <v>680</v>
      </c>
      <c r="P73" t="s">
        <v>691</v>
      </c>
      <c r="Q73" t="s">
        <v>681</v>
      </c>
      <c r="R73" t="s">
        <v>731</v>
      </c>
      <c r="S73" t="s">
        <v>391</v>
      </c>
    </row>
    <row r="74" spans="1:19" x14ac:dyDescent="0.25">
      <c r="A74" s="188" t="s">
        <v>351</v>
      </c>
      <c r="B74" s="188" t="s">
        <v>161</v>
      </c>
      <c r="C74" s="188" t="s">
        <v>162</v>
      </c>
      <c r="D74" s="188" t="s">
        <v>273</v>
      </c>
      <c r="E74" s="188" t="s">
        <v>352</v>
      </c>
      <c r="F74" s="189">
        <v>46203</v>
      </c>
      <c r="G74" s="188" t="s">
        <v>628</v>
      </c>
      <c r="H74" s="188" t="s">
        <v>629</v>
      </c>
      <c r="I74" s="188" t="s">
        <v>59</v>
      </c>
      <c r="J74" s="188" t="s">
        <v>630</v>
      </c>
      <c r="K74" s="188"/>
      <c r="L74" s="188"/>
      <c r="M74" s="188"/>
      <c r="N74" s="188"/>
      <c r="O74" t="s">
        <v>680</v>
      </c>
      <c r="P74" t="s">
        <v>691</v>
      </c>
      <c r="Q74" t="s">
        <v>681</v>
      </c>
      <c r="R74" t="s">
        <v>731</v>
      </c>
      <c r="S74" t="s">
        <v>391</v>
      </c>
    </row>
    <row r="75" spans="1:19" x14ac:dyDescent="0.25">
      <c r="A75" s="188" t="s">
        <v>353</v>
      </c>
      <c r="B75" s="188" t="s">
        <v>161</v>
      </c>
      <c r="C75" s="188" t="s">
        <v>162</v>
      </c>
      <c r="D75" s="188" t="s">
        <v>166</v>
      </c>
      <c r="E75" s="188" t="s">
        <v>354</v>
      </c>
      <c r="F75" s="189">
        <v>46203</v>
      </c>
      <c r="G75" s="188" t="s">
        <v>631</v>
      </c>
      <c r="H75" s="188" t="s">
        <v>632</v>
      </c>
      <c r="I75" s="188" t="s">
        <v>59</v>
      </c>
      <c r="J75" s="188" t="s">
        <v>633</v>
      </c>
      <c r="K75" s="188"/>
      <c r="L75" s="188"/>
      <c r="M75" s="188"/>
      <c r="N75" s="188"/>
      <c r="O75" t="s">
        <v>680</v>
      </c>
      <c r="P75" t="s">
        <v>691</v>
      </c>
      <c r="Q75" t="s">
        <v>681</v>
      </c>
      <c r="R75" t="s">
        <v>731</v>
      </c>
      <c r="S75" t="s">
        <v>391</v>
      </c>
    </row>
    <row r="76" spans="1:19" x14ac:dyDescent="0.25">
      <c r="A76" s="188" t="s">
        <v>355</v>
      </c>
      <c r="B76" s="188" t="s">
        <v>161</v>
      </c>
      <c r="C76" s="188" t="s">
        <v>162</v>
      </c>
      <c r="D76" s="188" t="s">
        <v>356</v>
      </c>
      <c r="E76" s="188" t="s">
        <v>357</v>
      </c>
      <c r="F76" s="189">
        <v>46203</v>
      </c>
      <c r="G76" s="188" t="s">
        <v>634</v>
      </c>
      <c r="H76" s="188" t="s">
        <v>635</v>
      </c>
      <c r="I76" s="188" t="s">
        <v>59</v>
      </c>
      <c r="J76" s="188" t="s">
        <v>636</v>
      </c>
      <c r="K76" s="188"/>
      <c r="L76" s="188"/>
      <c r="M76" s="188"/>
      <c r="N76" s="188"/>
      <c r="O76" t="s">
        <v>680</v>
      </c>
      <c r="P76" t="s">
        <v>691</v>
      </c>
      <c r="Q76" t="s">
        <v>681</v>
      </c>
      <c r="R76" t="s">
        <v>731</v>
      </c>
      <c r="S76" t="s">
        <v>391</v>
      </c>
    </row>
    <row r="77" spans="1:19" x14ac:dyDescent="0.25">
      <c r="A77" s="188" t="s">
        <v>358</v>
      </c>
      <c r="B77" s="188" t="s">
        <v>161</v>
      </c>
      <c r="C77" s="188" t="s">
        <v>162</v>
      </c>
      <c r="D77" s="188" t="s">
        <v>239</v>
      </c>
      <c r="E77" s="188" t="s">
        <v>359</v>
      </c>
      <c r="F77" s="189">
        <v>46203</v>
      </c>
      <c r="G77" s="188" t="s">
        <v>637</v>
      </c>
      <c r="H77" s="188" t="s">
        <v>638</v>
      </c>
      <c r="I77" s="188" t="s">
        <v>59</v>
      </c>
      <c r="J77" s="188" t="s">
        <v>639</v>
      </c>
      <c r="K77" s="188"/>
      <c r="L77" s="188"/>
      <c r="M77" s="188"/>
      <c r="N77" s="188"/>
      <c r="O77" t="s">
        <v>680</v>
      </c>
      <c r="P77" t="s">
        <v>691</v>
      </c>
      <c r="Q77" t="s">
        <v>681</v>
      </c>
      <c r="R77" t="s">
        <v>731</v>
      </c>
      <c r="S77" t="s">
        <v>391</v>
      </c>
    </row>
    <row r="78" spans="1:19" x14ac:dyDescent="0.25">
      <c r="A78" s="188" t="s">
        <v>360</v>
      </c>
      <c r="B78" s="188" t="s">
        <v>161</v>
      </c>
      <c r="C78" s="188" t="s">
        <v>162</v>
      </c>
      <c r="D78" s="188" t="s">
        <v>335</v>
      </c>
      <c r="E78" s="188" t="s">
        <v>361</v>
      </c>
      <c r="F78" s="189">
        <v>46203</v>
      </c>
      <c r="G78" s="188" t="s">
        <v>640</v>
      </c>
      <c r="H78" s="188" t="s">
        <v>641</v>
      </c>
      <c r="I78" s="188" t="s">
        <v>59</v>
      </c>
      <c r="J78" s="188" t="s">
        <v>642</v>
      </c>
      <c r="K78" s="188"/>
      <c r="L78" s="188"/>
      <c r="M78" s="188"/>
      <c r="N78" s="188"/>
      <c r="O78" t="s">
        <v>680</v>
      </c>
      <c r="P78" t="s">
        <v>691</v>
      </c>
      <c r="Q78" t="s">
        <v>681</v>
      </c>
      <c r="R78" t="s">
        <v>731</v>
      </c>
      <c r="S78" t="s">
        <v>391</v>
      </c>
    </row>
    <row r="79" spans="1:19" x14ac:dyDescent="0.25">
      <c r="A79" s="188" t="s">
        <v>362</v>
      </c>
      <c r="B79" s="188" t="s">
        <v>161</v>
      </c>
      <c r="C79" s="188" t="s">
        <v>162</v>
      </c>
      <c r="D79" s="188" t="s">
        <v>210</v>
      </c>
      <c r="E79" s="188" t="s">
        <v>363</v>
      </c>
      <c r="F79" s="189">
        <v>46203</v>
      </c>
      <c r="G79" s="188" t="s">
        <v>643</v>
      </c>
      <c r="H79" s="188" t="s">
        <v>644</v>
      </c>
      <c r="I79" s="188" t="s">
        <v>59</v>
      </c>
      <c r="J79" s="188" t="s">
        <v>645</v>
      </c>
      <c r="K79" s="188"/>
      <c r="L79" s="188"/>
      <c r="M79" s="188"/>
      <c r="N79" s="188"/>
      <c r="O79" t="s">
        <v>680</v>
      </c>
      <c r="P79" t="s">
        <v>691</v>
      </c>
      <c r="Q79" t="s">
        <v>681</v>
      </c>
      <c r="R79" t="s">
        <v>731</v>
      </c>
      <c r="S79" t="s">
        <v>391</v>
      </c>
    </row>
    <row r="80" spans="1:19" x14ac:dyDescent="0.25">
      <c r="A80" s="188" t="s">
        <v>364</v>
      </c>
      <c r="B80" s="188" t="s">
        <v>161</v>
      </c>
      <c r="C80" s="188" t="s">
        <v>162</v>
      </c>
      <c r="D80" s="188" t="s">
        <v>335</v>
      </c>
      <c r="E80" s="188" t="s">
        <v>365</v>
      </c>
      <c r="F80" s="189">
        <v>46203</v>
      </c>
      <c r="G80" s="188" t="s">
        <v>646</v>
      </c>
      <c r="H80" s="188" t="s">
        <v>647</v>
      </c>
      <c r="I80" s="188" t="s">
        <v>59</v>
      </c>
      <c r="J80" s="188" t="s">
        <v>648</v>
      </c>
      <c r="K80" s="188"/>
      <c r="L80" s="188"/>
      <c r="M80" s="188"/>
      <c r="N80" s="188"/>
      <c r="O80" t="s">
        <v>680</v>
      </c>
      <c r="P80" t="s">
        <v>691</v>
      </c>
      <c r="Q80" t="s">
        <v>681</v>
      </c>
      <c r="R80" t="s">
        <v>731</v>
      </c>
      <c r="S80" t="s">
        <v>391</v>
      </c>
    </row>
    <row r="81" spans="1:19" x14ac:dyDescent="0.25">
      <c r="A81" s="188" t="s">
        <v>366</v>
      </c>
      <c r="B81" s="188" t="s">
        <v>161</v>
      </c>
      <c r="C81" s="188" t="s">
        <v>162</v>
      </c>
      <c r="D81" s="188" t="s">
        <v>367</v>
      </c>
      <c r="E81" s="188" t="s">
        <v>368</v>
      </c>
      <c r="F81" s="189">
        <v>46203</v>
      </c>
      <c r="G81" s="188" t="s">
        <v>649</v>
      </c>
      <c r="H81" s="188" t="s">
        <v>650</v>
      </c>
      <c r="I81" s="188" t="s">
        <v>59</v>
      </c>
      <c r="J81" s="188" t="s">
        <v>651</v>
      </c>
      <c r="K81" s="188"/>
      <c r="L81" s="188"/>
      <c r="M81" s="188"/>
      <c r="N81" s="188"/>
      <c r="O81" t="s">
        <v>680</v>
      </c>
      <c r="P81" t="s">
        <v>691</v>
      </c>
      <c r="Q81" t="s">
        <v>681</v>
      </c>
      <c r="R81" t="s">
        <v>731</v>
      </c>
      <c r="S81" t="s">
        <v>391</v>
      </c>
    </row>
    <row r="82" spans="1:19" x14ac:dyDescent="0.25">
      <c r="A82" s="188" t="s">
        <v>369</v>
      </c>
      <c r="B82" s="188" t="s">
        <v>161</v>
      </c>
      <c r="C82" s="188" t="s">
        <v>162</v>
      </c>
      <c r="D82" s="188" t="s">
        <v>299</v>
      </c>
      <c r="E82" s="188" t="s">
        <v>370</v>
      </c>
      <c r="F82" s="189">
        <v>46203</v>
      </c>
      <c r="G82" s="188" t="s">
        <v>652</v>
      </c>
      <c r="H82" s="188" t="s">
        <v>653</v>
      </c>
      <c r="I82" s="188" t="s">
        <v>59</v>
      </c>
      <c r="J82" s="188" t="s">
        <v>654</v>
      </c>
      <c r="K82" s="188"/>
      <c r="L82" s="188"/>
      <c r="M82" s="188"/>
      <c r="N82" s="188"/>
      <c r="O82" t="s">
        <v>680</v>
      </c>
      <c r="P82" t="s">
        <v>691</v>
      </c>
      <c r="Q82" t="s">
        <v>681</v>
      </c>
      <c r="R82" t="s">
        <v>731</v>
      </c>
      <c r="S82" t="s">
        <v>391</v>
      </c>
    </row>
    <row r="83" spans="1:19" x14ac:dyDescent="0.25">
      <c r="A83" s="188" t="s">
        <v>374</v>
      </c>
      <c r="B83" s="188" t="s">
        <v>161</v>
      </c>
      <c r="C83" s="188" t="s">
        <v>162</v>
      </c>
      <c r="D83" s="188" t="s">
        <v>204</v>
      </c>
      <c r="E83" s="188" t="s">
        <v>375</v>
      </c>
      <c r="F83" s="189">
        <v>46203</v>
      </c>
      <c r="G83" s="188" t="s">
        <v>655</v>
      </c>
      <c r="H83" s="188" t="s">
        <v>656</v>
      </c>
      <c r="I83" s="188" t="s">
        <v>59</v>
      </c>
      <c r="J83" s="188" t="s">
        <v>657</v>
      </c>
      <c r="K83" s="188"/>
      <c r="L83" s="188"/>
      <c r="M83" s="188"/>
      <c r="N83" s="188"/>
      <c r="O83" t="s">
        <v>680</v>
      </c>
      <c r="P83" t="s">
        <v>691</v>
      </c>
      <c r="Q83" t="s">
        <v>681</v>
      </c>
      <c r="R83" t="s">
        <v>731</v>
      </c>
      <c r="S83" t="s">
        <v>391</v>
      </c>
    </row>
    <row r="84" spans="1:19" x14ac:dyDescent="0.25">
      <c r="A84" s="188" t="s">
        <v>376</v>
      </c>
      <c r="B84" s="188" t="s">
        <v>161</v>
      </c>
      <c r="C84" s="188" t="s">
        <v>162</v>
      </c>
      <c r="D84" s="188" t="s">
        <v>178</v>
      </c>
      <c r="E84" s="188" t="s">
        <v>377</v>
      </c>
      <c r="F84" s="189">
        <v>46203</v>
      </c>
      <c r="G84" s="188" t="s">
        <v>658</v>
      </c>
      <c r="H84" s="188" t="s">
        <v>659</v>
      </c>
      <c r="I84" s="188" t="s">
        <v>59</v>
      </c>
      <c r="J84" s="188" t="s">
        <v>660</v>
      </c>
      <c r="K84" s="188"/>
      <c r="L84" s="188"/>
      <c r="M84" s="188"/>
      <c r="N84" s="188"/>
      <c r="O84" t="s">
        <v>680</v>
      </c>
      <c r="P84" t="s">
        <v>691</v>
      </c>
      <c r="Q84" t="s">
        <v>681</v>
      </c>
      <c r="R84" t="s">
        <v>731</v>
      </c>
      <c r="S84" t="s">
        <v>391</v>
      </c>
    </row>
    <row r="85" spans="1:19" x14ac:dyDescent="0.25">
      <c r="A85" s="188" t="s">
        <v>371</v>
      </c>
      <c r="B85" s="188" t="s">
        <v>161</v>
      </c>
      <c r="C85" s="188" t="s">
        <v>162</v>
      </c>
      <c r="D85" s="188" t="s">
        <v>372</v>
      </c>
      <c r="E85" s="188" t="s">
        <v>373</v>
      </c>
      <c r="F85" s="189">
        <v>46203</v>
      </c>
      <c r="G85" s="188" t="s">
        <v>661</v>
      </c>
      <c r="H85" s="188" t="s">
        <v>662</v>
      </c>
      <c r="I85" s="188" t="s">
        <v>59</v>
      </c>
      <c r="J85" s="188" t="s">
        <v>663</v>
      </c>
      <c r="K85" s="188"/>
      <c r="L85" s="188"/>
      <c r="M85" s="188"/>
      <c r="N85" s="188"/>
      <c r="O85" t="s">
        <v>680</v>
      </c>
      <c r="P85" t="s">
        <v>691</v>
      </c>
      <c r="Q85" t="s">
        <v>681</v>
      </c>
      <c r="R85" t="s">
        <v>731</v>
      </c>
      <c r="S85" t="s">
        <v>391</v>
      </c>
    </row>
    <row r="86" spans="1:19" x14ac:dyDescent="0.25">
      <c r="A86" s="188" t="s">
        <v>378</v>
      </c>
      <c r="B86" s="188" t="s">
        <v>161</v>
      </c>
      <c r="C86" s="188" t="s">
        <v>162</v>
      </c>
      <c r="D86" s="188" t="s">
        <v>379</v>
      </c>
      <c r="E86" s="188" t="s">
        <v>380</v>
      </c>
      <c r="F86" s="189">
        <v>46203</v>
      </c>
      <c r="G86" s="188" t="s">
        <v>664</v>
      </c>
      <c r="H86" s="188" t="s">
        <v>665</v>
      </c>
      <c r="I86" s="188" t="s">
        <v>59</v>
      </c>
      <c r="J86" s="188" t="s">
        <v>666</v>
      </c>
      <c r="K86" s="188"/>
      <c r="L86" s="188"/>
      <c r="M86" s="188"/>
      <c r="N86" s="188"/>
      <c r="O86" t="s">
        <v>680</v>
      </c>
      <c r="P86" t="s">
        <v>691</v>
      </c>
      <c r="Q86" t="s">
        <v>681</v>
      </c>
      <c r="R86" t="s">
        <v>731</v>
      </c>
      <c r="S86" t="s">
        <v>391</v>
      </c>
    </row>
    <row r="87" spans="1:19" x14ac:dyDescent="0.25">
      <c r="A87" s="188" t="s">
        <v>381</v>
      </c>
      <c r="B87" s="188" t="s">
        <v>161</v>
      </c>
      <c r="C87" s="188" t="s">
        <v>162</v>
      </c>
      <c r="D87" s="188" t="s">
        <v>225</v>
      </c>
      <c r="E87" s="188" t="s">
        <v>382</v>
      </c>
      <c r="F87" s="189">
        <v>46203</v>
      </c>
      <c r="G87" s="188" t="s">
        <v>667</v>
      </c>
      <c r="H87" s="188" t="s">
        <v>668</v>
      </c>
      <c r="I87" s="188" t="s">
        <v>59</v>
      </c>
      <c r="J87" s="188" t="s">
        <v>669</v>
      </c>
      <c r="K87" s="188"/>
      <c r="L87" s="188"/>
      <c r="M87" s="188"/>
      <c r="N87" s="188"/>
      <c r="O87" t="s">
        <v>680</v>
      </c>
      <c r="P87" t="s">
        <v>691</v>
      </c>
      <c r="Q87" t="s">
        <v>681</v>
      </c>
      <c r="R87" t="s">
        <v>731</v>
      </c>
      <c r="S87" t="s">
        <v>391</v>
      </c>
    </row>
    <row r="88" spans="1:19" x14ac:dyDescent="0.25">
      <c r="A88" s="188" t="s">
        <v>383</v>
      </c>
      <c r="B88" s="188" t="s">
        <v>161</v>
      </c>
      <c r="C88" s="188" t="s">
        <v>162</v>
      </c>
      <c r="D88" s="188" t="s">
        <v>384</v>
      </c>
      <c r="E88" s="188" t="s">
        <v>385</v>
      </c>
      <c r="F88" s="189">
        <v>46203</v>
      </c>
      <c r="G88" s="188" t="s">
        <v>494</v>
      </c>
      <c r="H88" s="188" t="s">
        <v>670</v>
      </c>
      <c r="I88" s="188" t="s">
        <v>59</v>
      </c>
      <c r="J88" s="188" t="s">
        <v>671</v>
      </c>
      <c r="K88" s="188"/>
      <c r="L88" s="188"/>
      <c r="M88" s="188"/>
      <c r="N88" s="188"/>
      <c r="O88" t="s">
        <v>680</v>
      </c>
      <c r="P88" t="s">
        <v>691</v>
      </c>
      <c r="Q88" t="s">
        <v>681</v>
      </c>
      <c r="R88" t="s">
        <v>731</v>
      </c>
      <c r="S88" t="s">
        <v>391</v>
      </c>
    </row>
    <row r="89" spans="1:19" x14ac:dyDescent="0.25">
      <c r="A89" s="188" t="s">
        <v>386</v>
      </c>
      <c r="B89" s="188" t="s">
        <v>161</v>
      </c>
      <c r="C89" s="188" t="s">
        <v>162</v>
      </c>
      <c r="D89" s="188" t="s">
        <v>213</v>
      </c>
      <c r="E89" s="188" t="s">
        <v>387</v>
      </c>
      <c r="F89" s="189">
        <v>46203</v>
      </c>
      <c r="G89" s="188" t="s">
        <v>672</v>
      </c>
      <c r="H89" s="188" t="s">
        <v>673</v>
      </c>
      <c r="I89" s="188" t="s">
        <v>59</v>
      </c>
      <c r="J89" s="188" t="s">
        <v>674</v>
      </c>
      <c r="K89" s="188"/>
      <c r="L89" s="188"/>
      <c r="M89" s="188"/>
      <c r="N89" s="188"/>
      <c r="O89" t="s">
        <v>680</v>
      </c>
      <c r="P89" t="s">
        <v>691</v>
      </c>
      <c r="Q89" t="s">
        <v>681</v>
      </c>
      <c r="R89" t="s">
        <v>731</v>
      </c>
      <c r="S89" t="s">
        <v>391</v>
      </c>
    </row>
  </sheetData>
  <sheetProtection algorithmName="SHA-512" hashValue="acSvJMF6DiJdxg9BcG9zRU9XEvPpHVV+iXlhH0V/skAiOmNGN0TfyX83Gt2icE0ojibrvsHQbBeC8zzGNupqFA==" saltValue="bPx7qFDA5Xy34t3WwNSH5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Instructions</vt:lpstr>
      <vt:lpstr>Page 1 - Filing Fee Form </vt:lpstr>
      <vt:lpstr>Page 2 - Revenue- Expense</vt:lpstr>
      <vt:lpstr>FDRAAFRTable</vt:lpstr>
      <vt:lpstr>Update Log</vt:lpstr>
      <vt:lpstr>EntityTable</vt:lpstr>
      <vt:lpstr>Instructions!Print_Area</vt:lpstr>
      <vt:lpstr>'Page 1 - Filing Fee Form '!Print_Area</vt:lpstr>
      <vt:lpstr>'Page 2 - Revenue- Expense'!Print_Area</vt:lpstr>
      <vt:lpstr>Instructions!Print_Titles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Glenda Craft</dc:creator>
  <cp:lastModifiedBy>Jackson, Dorcas</cp:lastModifiedBy>
  <cp:lastPrinted>2026-06-22T20:26:19Z</cp:lastPrinted>
  <dcterms:created xsi:type="dcterms:W3CDTF">2002-06-07T14:46:06Z</dcterms:created>
  <dcterms:modified xsi:type="dcterms:W3CDTF">2026-07-02T21:33:24Z</dcterms:modified>
</cp:coreProperties>
</file>